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120" windowWidth="19425" windowHeight="10905" firstSheet="22" activeTab="29"/>
  </bookViews>
  <sheets>
    <sheet name="Свод" sheetId="48" r:id="rId1"/>
    <sheet name="СШ №1" sheetId="2" r:id="rId2"/>
    <sheet name="СШ №2" sheetId="6" r:id="rId3"/>
    <sheet name="СШ №3" sheetId="7" r:id="rId4"/>
    <sheet name="СШ Серикова" sheetId="8" r:id="rId5"/>
    <sheet name="Алматинская НШ" sheetId="9" r:id="rId6"/>
    <sheet name="аксай" sheetId="10" r:id="rId7"/>
    <sheet name="речная" sheetId="11" r:id="rId8"/>
    <sheet name="жаныспай" sheetId="12" r:id="rId9"/>
    <sheet name="иглик" sheetId="17" r:id="rId10"/>
    <sheet name="ковыльный" sheetId="18" r:id="rId11"/>
    <sheet name="калачи" sheetId="19" r:id="rId12"/>
    <sheet name="курский" sheetId="20" r:id="rId13"/>
    <sheet name="каракол" sheetId="21" r:id="rId14"/>
    <sheet name="орловка" sheetId="22" r:id="rId15"/>
    <sheet name="знаменка" sheetId="26" r:id="rId16"/>
    <sheet name="заречный" sheetId="23" r:id="rId17"/>
    <sheet name="Раздольное" sheetId="24" r:id="rId18"/>
    <sheet name="двуречный" sheetId="27" r:id="rId19"/>
    <sheet name="Интернациональный" sheetId="28" r:id="rId20"/>
    <sheet name="кумайская" sheetId="29" r:id="rId21"/>
    <sheet name="московская" sheetId="30" r:id="rId22"/>
    <sheet name="Биртальская" sheetId="31" r:id="rId23"/>
    <sheet name="свободненская" sheetId="32" r:id="rId24"/>
    <sheet name="ейский" sheetId="33" r:id="rId25"/>
    <sheet name="сурган" sheetId="34" r:id="rId26"/>
    <sheet name="юбилейное" sheetId="46" r:id="rId27"/>
    <sheet name="бузулукская" sheetId="35" r:id="rId28"/>
    <sheet name="ярославка" sheetId="36" r:id="rId29"/>
    <sheet name="красивое" sheetId="37" r:id="rId30"/>
    <sheet name="Лист1" sheetId="47" r:id="rId3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8" i="37"/>
  <c r="D28"/>
  <c r="E25"/>
  <c r="D25"/>
  <c r="E22"/>
  <c r="D22"/>
  <c r="E19"/>
  <c r="D19"/>
  <c r="E28" i="35"/>
  <c r="D28"/>
  <c r="E25"/>
  <c r="D25"/>
  <c r="E22"/>
  <c r="D22"/>
  <c r="E19"/>
  <c r="D19"/>
  <c r="E28" i="46"/>
  <c r="D28"/>
  <c r="E25"/>
  <c r="D25"/>
  <c r="E22"/>
  <c r="D22"/>
  <c r="E19"/>
  <c r="D19"/>
  <c r="E28" i="34" l="1"/>
  <c r="D28"/>
  <c r="E25"/>
  <c r="D25"/>
  <c r="E22"/>
  <c r="D22"/>
  <c r="E19"/>
  <c r="D19"/>
  <c r="E28" i="33"/>
  <c r="D28"/>
  <c r="E25"/>
  <c r="D25"/>
  <c r="E22"/>
  <c r="D22"/>
  <c r="E28" i="32"/>
  <c r="D28"/>
  <c r="E25"/>
  <c r="D25"/>
  <c r="E22"/>
  <c r="D22"/>
  <c r="E19"/>
  <c r="D19"/>
  <c r="E25" i="31"/>
  <c r="D25"/>
  <c r="E28"/>
  <c r="D28"/>
  <c r="E22"/>
  <c r="D22"/>
  <c r="F13"/>
  <c r="E28" i="29"/>
  <c r="D28"/>
  <c r="E25"/>
  <c r="D25"/>
  <c r="E22"/>
  <c r="D22"/>
  <c r="E19"/>
  <c r="D19"/>
  <c r="E28" i="28"/>
  <c r="D28"/>
  <c r="E25"/>
  <c r="D25"/>
  <c r="E22"/>
  <c r="D22"/>
  <c r="E19"/>
  <c r="D19"/>
  <c r="E28" i="27"/>
  <c r="D28"/>
  <c r="E25"/>
  <c r="D25"/>
  <c r="E22"/>
  <c r="D22"/>
  <c r="E19"/>
  <c r="D19"/>
  <c r="E28" i="26"/>
  <c r="D28"/>
  <c r="E25"/>
  <c r="D25"/>
  <c r="E22"/>
  <c r="D22"/>
  <c r="E19"/>
  <c r="D19"/>
  <c r="E28" i="22"/>
  <c r="D28"/>
  <c r="E25"/>
  <c r="D25"/>
  <c r="E22"/>
  <c r="D22"/>
  <c r="E19"/>
  <c r="D19"/>
  <c r="E28" i="21"/>
  <c r="D28"/>
  <c r="E25"/>
  <c r="D25"/>
  <c r="E22"/>
  <c r="D22"/>
  <c r="E19"/>
  <c r="D19"/>
  <c r="E28" i="20" l="1"/>
  <c r="D28"/>
  <c r="E25"/>
  <c r="D25"/>
  <c r="E22"/>
  <c r="D22"/>
  <c r="E19"/>
  <c r="D19"/>
  <c r="E28" i="18"/>
  <c r="D28"/>
  <c r="E25"/>
  <c r="D25"/>
  <c r="E22"/>
  <c r="D22"/>
  <c r="E19"/>
  <c r="D19"/>
  <c r="E28" i="17"/>
  <c r="D28"/>
  <c r="E25"/>
  <c r="D25"/>
  <c r="E22"/>
  <c r="D22"/>
  <c r="E19"/>
  <c r="D19"/>
  <c r="E28" i="12"/>
  <c r="D28"/>
  <c r="E25"/>
  <c r="D25"/>
  <c r="E22"/>
  <c r="D22"/>
  <c r="E19"/>
  <c r="D19"/>
  <c r="E28" i="11"/>
  <c r="D28"/>
  <c r="E22"/>
  <c r="D22"/>
  <c r="E28" i="10"/>
  <c r="D28"/>
  <c r="E25"/>
  <c r="D25"/>
  <c r="E22"/>
  <c r="D22"/>
  <c r="E19"/>
  <c r="D19"/>
  <c r="E28" i="9"/>
  <c r="D28"/>
  <c r="E25"/>
  <c r="D25"/>
  <c r="E22"/>
  <c r="D22"/>
  <c r="E28" i="7"/>
  <c r="D28"/>
  <c r="E25"/>
  <c r="D25"/>
  <c r="E22"/>
  <c r="D22"/>
  <c r="E19"/>
  <c r="D19"/>
  <c r="E28" i="6"/>
  <c r="D28"/>
  <c r="E25"/>
  <c r="D25"/>
  <c r="E22"/>
  <c r="D22"/>
  <c r="E19"/>
  <c r="D19"/>
  <c r="E28" i="36"/>
  <c r="D28"/>
  <c r="E25"/>
  <c r="D25"/>
  <c r="E22"/>
  <c r="D22"/>
  <c r="E19"/>
  <c r="D19"/>
  <c r="D12" i="30"/>
  <c r="E28"/>
  <c r="D28"/>
  <c r="E25"/>
  <c r="D25"/>
  <c r="E22"/>
  <c r="D22"/>
  <c r="E19"/>
  <c r="D19"/>
  <c r="E28" i="24"/>
  <c r="D28"/>
  <c r="E22"/>
  <c r="D22"/>
  <c r="E19"/>
  <c r="D19"/>
  <c r="E28" i="19"/>
  <c r="D28"/>
  <c r="E25"/>
  <c r="D25"/>
  <c r="E22"/>
  <c r="D22"/>
  <c r="E28" i="23"/>
  <c r="D28"/>
  <c r="E25"/>
  <c r="D25"/>
  <c r="E22"/>
  <c r="D22"/>
  <c r="E19"/>
  <c r="D19"/>
  <c r="D28" i="8"/>
  <c r="D25"/>
  <c r="D22"/>
  <c r="D19"/>
  <c r="E28"/>
  <c r="E25"/>
  <c r="E22"/>
  <c r="E19"/>
  <c r="D28" i="2"/>
  <c r="D25"/>
  <c r="D22"/>
  <c r="D19"/>
  <c r="E28"/>
  <c r="E25"/>
  <c r="E22"/>
  <c r="E19"/>
  <c r="F15" i="6" l="1"/>
  <c r="E13" i="34"/>
  <c r="C13" i="21"/>
  <c r="D15" i="19"/>
  <c r="C19" i="17"/>
  <c r="D15" i="11"/>
  <c r="F15" i="12"/>
  <c r="F15" i="18"/>
  <c r="F15" i="17" l="1"/>
  <c r="F15" i="11"/>
  <c r="F15" i="10"/>
  <c r="F15" i="8"/>
  <c r="F15" i="7"/>
  <c r="F15" i="2" l="1"/>
  <c r="F13" s="1"/>
  <c r="F12" s="1"/>
  <c r="F15" i="37"/>
  <c r="F15" i="36"/>
  <c r="F15" i="35"/>
  <c r="F15" i="46"/>
  <c r="F15" i="34"/>
  <c r="F15" i="9" l="1"/>
  <c r="F13" s="1"/>
  <c r="F15" i="33" l="1"/>
  <c r="E15" i="32"/>
  <c r="F15"/>
  <c r="F15" i="31"/>
  <c r="F15" i="30"/>
  <c r="F15" i="29"/>
  <c r="F15" i="28"/>
  <c r="F15" i="27"/>
  <c r="F15" i="24"/>
  <c r="F15" i="23"/>
  <c r="F15" i="26"/>
  <c r="F15" i="22"/>
  <c r="E15" i="21"/>
  <c r="F15"/>
  <c r="F15" i="20"/>
  <c r="F15" i="19"/>
  <c r="E15" i="9" l="1"/>
  <c r="E15" i="8"/>
  <c r="E15" i="7"/>
  <c r="E13" s="1"/>
  <c r="E12" s="1"/>
  <c r="D33" i="48"/>
  <c r="E33"/>
  <c r="D32"/>
  <c r="E32"/>
  <c r="E31"/>
  <c r="D30"/>
  <c r="E30"/>
  <c r="D29"/>
  <c r="E29"/>
  <c r="D27"/>
  <c r="E27"/>
  <c r="D26"/>
  <c r="E26"/>
  <c r="D24"/>
  <c r="E24"/>
  <c r="D23"/>
  <c r="E23"/>
  <c r="D21"/>
  <c r="E21"/>
  <c r="D20"/>
  <c r="E20"/>
  <c r="E18"/>
  <c r="D17"/>
  <c r="E17"/>
  <c r="D11"/>
  <c r="E11"/>
  <c r="C14"/>
  <c r="C16"/>
  <c r="C17"/>
  <c r="C18"/>
  <c r="C20"/>
  <c r="C21"/>
  <c r="C23"/>
  <c r="C24"/>
  <c r="C26"/>
  <c r="C27"/>
  <c r="C29"/>
  <c r="C30"/>
  <c r="C31"/>
  <c r="C32"/>
  <c r="C33"/>
  <c r="C11"/>
  <c r="C19" i="7"/>
  <c r="C15" i="31"/>
  <c r="D15" i="22"/>
  <c r="D13" s="1"/>
  <c r="C15" i="20"/>
  <c r="C15" i="19"/>
  <c r="C13" s="1"/>
  <c r="C15" i="18"/>
  <c r="C13" s="1"/>
  <c r="D15"/>
  <c r="D13" s="1"/>
  <c r="E15"/>
  <c r="C15" i="17"/>
  <c r="C13" s="1"/>
  <c r="D15"/>
  <c r="D13" s="1"/>
  <c r="E15"/>
  <c r="C15" i="11"/>
  <c r="E15"/>
  <c r="C15" i="10"/>
  <c r="C19"/>
  <c r="C15" i="9"/>
  <c r="C13" s="1"/>
  <c r="C12" s="1"/>
  <c r="C15" i="8"/>
  <c r="C13" s="1"/>
  <c r="C22"/>
  <c r="C15" i="7"/>
  <c r="C13" s="1"/>
  <c r="C15" i="6"/>
  <c r="C13" s="1"/>
  <c r="E15"/>
  <c r="E13" s="1"/>
  <c r="D28" i="48" l="1"/>
  <c r="D22"/>
  <c r="D25"/>
  <c r="E22"/>
  <c r="E19"/>
  <c r="E25"/>
  <c r="E28"/>
  <c r="C15" i="2"/>
  <c r="C28" i="37"/>
  <c r="C25"/>
  <c r="C22"/>
  <c r="C19"/>
  <c r="E15"/>
  <c r="D15"/>
  <c r="D13" s="1"/>
  <c r="D12" s="1"/>
  <c r="C15"/>
  <c r="C28" i="36"/>
  <c r="C25"/>
  <c r="C22"/>
  <c r="C19"/>
  <c r="E15"/>
  <c r="D15"/>
  <c r="D13" s="1"/>
  <c r="C15"/>
  <c r="C28" i="35"/>
  <c r="C25"/>
  <c r="C22"/>
  <c r="C19"/>
  <c r="E15"/>
  <c r="D15"/>
  <c r="C15"/>
  <c r="C13" s="1"/>
  <c r="C28" i="46"/>
  <c r="C25"/>
  <c r="C22"/>
  <c r="C19"/>
  <c r="E15"/>
  <c r="D15"/>
  <c r="D13" s="1"/>
  <c r="C15"/>
  <c r="C19" i="34"/>
  <c r="C28"/>
  <c r="C25"/>
  <c r="C22"/>
  <c r="E15"/>
  <c r="D15"/>
  <c r="D13" s="1"/>
  <c r="C15"/>
  <c r="C28" i="33"/>
  <c r="C25"/>
  <c r="C22"/>
  <c r="E15"/>
  <c r="D15"/>
  <c r="D13" s="1"/>
  <c r="C15"/>
  <c r="C28" i="32"/>
  <c r="C25"/>
  <c r="C22"/>
  <c r="C19"/>
  <c r="D15"/>
  <c r="D13" s="1"/>
  <c r="C15"/>
  <c r="C28" i="31"/>
  <c r="C25"/>
  <c r="C22"/>
  <c r="E15"/>
  <c r="D15"/>
  <c r="C28" i="30" l="1"/>
  <c r="C25"/>
  <c r="C22"/>
  <c r="C19"/>
  <c r="E15"/>
  <c r="D15"/>
  <c r="C15"/>
  <c r="C28" i="29"/>
  <c r="C25"/>
  <c r="C22"/>
  <c r="C19"/>
  <c r="E15"/>
  <c r="D15"/>
  <c r="D13" s="1"/>
  <c r="C15"/>
  <c r="E15" i="28"/>
  <c r="D15"/>
  <c r="D13" s="1"/>
  <c r="C15"/>
  <c r="C28"/>
  <c r="C25"/>
  <c r="C22"/>
  <c r="C19"/>
  <c r="C28" i="27"/>
  <c r="C25"/>
  <c r="C22"/>
  <c r="C19"/>
  <c r="E15"/>
  <c r="D15"/>
  <c r="C15"/>
  <c r="C28" i="24"/>
  <c r="C22"/>
  <c r="C19"/>
  <c r="E15"/>
  <c r="D15"/>
  <c r="D13" s="1"/>
  <c r="C15"/>
  <c r="C13" s="1"/>
  <c r="C28" i="23"/>
  <c r="C25"/>
  <c r="C22"/>
  <c r="C19"/>
  <c r="E15"/>
  <c r="E13" s="1"/>
  <c r="D15"/>
  <c r="D13" s="1"/>
  <c r="C15"/>
  <c r="C28" i="26"/>
  <c r="C25"/>
  <c r="C22"/>
  <c r="C19"/>
  <c r="E15"/>
  <c r="D15"/>
  <c r="D13" s="1"/>
  <c r="C15"/>
  <c r="C28" i="22"/>
  <c r="C25"/>
  <c r="C22"/>
  <c r="C19"/>
  <c r="E15"/>
  <c r="C15"/>
  <c r="C28" i="21"/>
  <c r="C25"/>
  <c r="C22"/>
  <c r="C19"/>
  <c r="D15"/>
  <c r="E15" i="20"/>
  <c r="D15"/>
  <c r="C28"/>
  <c r="C25"/>
  <c r="C22"/>
  <c r="C19"/>
  <c r="C28" i="19"/>
  <c r="C25"/>
  <c r="C22"/>
  <c r="D16"/>
  <c r="E15"/>
  <c r="D13"/>
  <c r="C28" i="18"/>
  <c r="C25"/>
  <c r="C22"/>
  <c r="C19"/>
  <c r="D16"/>
  <c r="C28" i="17"/>
  <c r="C25"/>
  <c r="C22"/>
  <c r="E15" i="12"/>
  <c r="D15"/>
  <c r="C15"/>
  <c r="C28"/>
  <c r="C25"/>
  <c r="C22"/>
  <c r="C19"/>
  <c r="C28" i="11"/>
  <c r="E25"/>
  <c r="D25"/>
  <c r="C25"/>
  <c r="C22"/>
  <c r="C28" i="10"/>
  <c r="C25"/>
  <c r="C22"/>
  <c r="D15" i="9"/>
  <c r="C28"/>
  <c r="C25"/>
  <c r="C22"/>
  <c r="E13" i="8"/>
  <c r="D15"/>
  <c r="D13" s="1"/>
  <c r="C28"/>
  <c r="C25"/>
  <c r="C19"/>
  <c r="C15" i="48" l="1"/>
  <c r="D13" i="9"/>
  <c r="C28" i="7"/>
  <c r="C25"/>
  <c r="C22"/>
  <c r="D15"/>
  <c r="D13" s="1"/>
  <c r="D15" i="6"/>
  <c r="D13" s="1"/>
  <c r="C28"/>
  <c r="C25"/>
  <c r="C22"/>
  <c r="C19"/>
  <c r="D13" i="2"/>
  <c r="D15" i="10"/>
  <c r="D13" s="1"/>
  <c r="D12" s="1"/>
  <c r="D14" i="37"/>
  <c r="C13"/>
  <c r="D14" i="36"/>
  <c r="C13"/>
  <c r="D12" s="1"/>
  <c r="D31" i="35"/>
  <c r="D13" s="1"/>
  <c r="D12" s="1"/>
  <c r="D14"/>
  <c r="D14" i="46"/>
  <c r="D14" i="34"/>
  <c r="C13"/>
  <c r="D12" s="1"/>
  <c r="D14" i="33"/>
  <c r="C13"/>
  <c r="D12" s="1"/>
  <c r="D14" i="32"/>
  <c r="C13"/>
  <c r="D12" s="1"/>
  <c r="D14" i="31"/>
  <c r="C13"/>
  <c r="D14" i="30"/>
  <c r="C13"/>
  <c r="E13" i="29"/>
  <c r="E12" s="1"/>
  <c r="D14"/>
  <c r="C13"/>
  <c r="D12" s="1"/>
  <c r="D14" i="28"/>
  <c r="C13"/>
  <c r="D12" s="1"/>
  <c r="D31" i="27"/>
  <c r="D13" s="1"/>
  <c r="D14"/>
  <c r="C13"/>
  <c r="D14" i="24"/>
  <c r="D14" i="23"/>
  <c r="C13"/>
  <c r="D12" s="1"/>
  <c r="D15" i="48" l="1"/>
  <c r="D12" i="27"/>
  <c r="C13" i="46"/>
  <c r="D12" s="1"/>
  <c r="E13" i="30"/>
  <c r="C12" i="37"/>
  <c r="E13"/>
  <c r="E12" s="1"/>
  <c r="C12" i="36"/>
  <c r="E13"/>
  <c r="E12" s="1"/>
  <c r="E13" i="35"/>
  <c r="E12" s="1"/>
  <c r="C12"/>
  <c r="E13" i="46"/>
  <c r="E12" s="1"/>
  <c r="E12" i="34"/>
  <c r="C12"/>
  <c r="E13" i="33"/>
  <c r="E12" s="1"/>
  <c r="C12"/>
  <c r="E13" i="32"/>
  <c r="E12" s="1"/>
  <c r="C12"/>
  <c r="E13" i="31"/>
  <c r="C12"/>
  <c r="C12" i="30"/>
  <c r="C12" i="29"/>
  <c r="E13" i="28"/>
  <c r="E12" s="1"/>
  <c r="C12"/>
  <c r="E13" i="27"/>
  <c r="E12" s="1"/>
  <c r="C12"/>
  <c r="E13" i="24"/>
  <c r="E12" s="1"/>
  <c r="E12" i="23"/>
  <c r="C12"/>
  <c r="E12" i="31" l="1"/>
  <c r="D13"/>
  <c r="D12" s="1"/>
  <c r="E12" i="30"/>
  <c r="D13"/>
  <c r="C12" i="46"/>
  <c r="D12" i="24"/>
  <c r="C12"/>
  <c r="C13" i="22" l="1"/>
  <c r="C13" i="20"/>
  <c r="C13" i="12"/>
  <c r="C13" i="11"/>
  <c r="C13" i="10"/>
  <c r="D14" i="6"/>
  <c r="C12" i="7"/>
  <c r="C12" i="6"/>
  <c r="C28" i="2"/>
  <c r="C28" i="48" s="1"/>
  <c r="C25" i="2"/>
  <c r="C25" i="48" s="1"/>
  <c r="C22" i="2"/>
  <c r="C22" i="48" s="1"/>
  <c r="C19" i="2"/>
  <c r="C19" i="48" s="1"/>
  <c r="C13" i="2"/>
  <c r="C12" i="8" l="1"/>
  <c r="C12" i="2"/>
  <c r="D12" i="6"/>
  <c r="C12" i="22"/>
  <c r="C12" i="21"/>
  <c r="C12" i="20"/>
  <c r="C12" i="18"/>
  <c r="C12" i="11"/>
  <c r="C12" i="10"/>
  <c r="C12" i="12"/>
  <c r="D14" i="10" l="1"/>
  <c r="D14" i="9"/>
  <c r="D12" l="1"/>
  <c r="D14" i="8"/>
  <c r="D16"/>
  <c r="D14" i="7"/>
  <c r="D14" i="26"/>
  <c r="E13" i="22"/>
  <c r="E12" s="1"/>
  <c r="D14"/>
  <c r="E13" i="21"/>
  <c r="E12" s="1"/>
  <c r="D14"/>
  <c r="D13"/>
  <c r="D12" s="1"/>
  <c r="E13" i="20"/>
  <c r="E12" s="1"/>
  <c r="D14"/>
  <c r="D13"/>
  <c r="D12" s="1"/>
  <c r="D14" i="19"/>
  <c r="E13" i="18"/>
  <c r="E12" s="1"/>
  <c r="D14"/>
  <c r="D12"/>
  <c r="D14" i="17"/>
  <c r="D16"/>
  <c r="D18" i="48"/>
  <c r="D19" s="1"/>
  <c r="E13" i="12"/>
  <c r="E12" s="1"/>
  <c r="D14"/>
  <c r="D31"/>
  <c r="E13" i="11"/>
  <c r="E12" s="1"/>
  <c r="D14"/>
  <c r="D31"/>
  <c r="D13" s="1"/>
  <c r="E12" i="6"/>
  <c r="E15" i="2"/>
  <c r="D13" i="12" l="1"/>
  <c r="D13" i="48" s="1"/>
  <c r="D31"/>
  <c r="E13" i="2"/>
  <c r="D12"/>
  <c r="D12" i="7"/>
  <c r="D12" i="22"/>
  <c r="D12" i="11"/>
  <c r="D12" i="8"/>
  <c r="D12" i="12" l="1"/>
  <c r="E12" i="2"/>
  <c r="E13" i="9"/>
  <c r="E12" s="1"/>
  <c r="E12" i="8" l="1"/>
  <c r="E13" i="19"/>
  <c r="E12" s="1"/>
  <c r="C13" i="26" l="1"/>
  <c r="C13" i="48" s="1"/>
  <c r="E13" i="26"/>
  <c r="E12" l="1"/>
  <c r="C12"/>
  <c r="D12"/>
  <c r="C12" i="17"/>
  <c r="C12" i="19"/>
  <c r="C12" i="48" l="1"/>
  <c r="D12" i="19"/>
  <c r="D12" i="17"/>
  <c r="E13"/>
  <c r="D12" i="48" l="1"/>
  <c r="E12" i="17"/>
  <c r="E15" i="10"/>
  <c r="E13" l="1"/>
  <c r="E13" i="48" s="1"/>
  <c r="E15"/>
  <c r="E12" i="10" l="1"/>
  <c r="E12" i="48" s="1"/>
</calcChain>
</file>

<file path=xl/sharedStrings.xml><?xml version="1.0" encoding="utf-8"?>
<sst xmlns="http://schemas.openxmlformats.org/spreadsheetml/2006/main" count="1919" uniqueCount="148">
  <si>
    <t>в том числе:</t>
  </si>
  <si>
    <t>из них:</t>
  </si>
  <si>
    <t>тыс. тенге</t>
  </si>
  <si>
    <t>единиц</t>
  </si>
  <si>
    <t>штатная численность</t>
  </si>
  <si>
    <t>2. Налоги и другие обязательные платежи в бюджет</t>
  </si>
  <si>
    <r>
      <t xml:space="preserve">3. Коммунальные расходы 
</t>
    </r>
    <r>
      <rPr>
        <i/>
        <sz val="12"/>
        <color theme="1"/>
        <rFont val="Arial Narrow"/>
        <family val="2"/>
        <charset val="204"/>
      </rPr>
      <t>(свет, вода, отопление, связь,интернет, ареднда помещений и др.)</t>
    </r>
  </si>
  <si>
    <t>4. Текущий ремонт помещений и оборудования</t>
  </si>
  <si>
    <r>
      <t xml:space="preserve">5. Капитальные расходы 
</t>
    </r>
    <r>
      <rPr>
        <i/>
        <sz val="12"/>
        <color theme="1"/>
        <rFont val="Arial Narrow"/>
        <family val="2"/>
        <charset val="204"/>
      </rPr>
      <t>(капительный ремонт, приобретение основных средств)</t>
    </r>
  </si>
  <si>
    <r>
      <t xml:space="preserve">6. Прочие расходы 
</t>
    </r>
    <r>
      <rPr>
        <i/>
        <sz val="12"/>
        <color theme="1"/>
        <rFont val="Arial Narrow"/>
        <family val="2"/>
        <charset val="204"/>
      </rPr>
      <t>(приобретение литературы, канцелярских и хозяйственных товаров и др.)</t>
    </r>
  </si>
  <si>
    <t>чел.</t>
  </si>
  <si>
    <t>факт</t>
  </si>
  <si>
    <t>Основные показатели финансовой деятельности организации образования</t>
  </si>
  <si>
    <t>(наименование организации образования)</t>
  </si>
  <si>
    <t>Периодичность: ежеквартально</t>
  </si>
  <si>
    <t>ед. изм.</t>
  </si>
  <si>
    <t>годовой план</t>
  </si>
  <si>
    <t>план на период</t>
  </si>
  <si>
    <t>1. Среднегодовой контингент обучающиеся</t>
  </si>
  <si>
    <t>3.4. Вспомогательный и технический персонал</t>
  </si>
  <si>
    <t>средний расход на 1-го обучающегося</t>
  </si>
  <si>
    <r>
      <t xml:space="preserve">3.3. Прочий педагогический персонал 
</t>
    </r>
    <r>
      <rPr>
        <i/>
        <sz val="14"/>
        <color theme="1"/>
        <rFont val="Arial Narrow"/>
        <family val="2"/>
        <charset val="204"/>
      </rPr>
      <t>(педагог-психолог, социальный педагог, вожатый и др.)</t>
    </r>
  </si>
  <si>
    <t>среднемесячная заработная плата 1 ед.</t>
  </si>
  <si>
    <t>тенге</t>
  </si>
  <si>
    <t xml:space="preserve">Среднее образование </t>
  </si>
  <si>
    <t>3.1. Административный персонал</t>
  </si>
  <si>
    <t>3.2. Основной персонал - учителя</t>
  </si>
  <si>
    <t xml:space="preserve"> </t>
  </si>
  <si>
    <t xml:space="preserve">  </t>
  </si>
  <si>
    <t>КГУ "Средняя школа №1 города Есиль отдела образования Есильского района"</t>
  </si>
  <si>
    <t>КГУ "Средняя школа №2 города Есиль отдела образования Есильского района"</t>
  </si>
  <si>
    <t>КГУ "Средняя школа №3 города Есиль отдела образования Есильского района"</t>
  </si>
  <si>
    <t>КГУ "Средняя школа имени Сайлау Серикова с пришкольным интернатом  отдела образования Есильского района"</t>
  </si>
  <si>
    <t>КГУ "Алматинская начальная школа отдела образования Есильского района Акмолинской области»</t>
  </si>
  <si>
    <t>КГУ "Аксайская средняя школа отдела образования Есильского района Акмолинской области»</t>
  </si>
  <si>
    <t>КГУ "Речная начальная школа отдела образования Есильского района Акмолинской области»</t>
  </si>
  <si>
    <t>КГУ "Жаныспайская основная школа отдела образования Есильского района Акмолинской области»</t>
  </si>
  <si>
    <t>КГУ "Игликская основная школа отдела образования Есильского района Акмолинской области»</t>
  </si>
  <si>
    <t>КГУ "Ковыльненская средняя школа отдела образования Есильского района Акмолинской области»</t>
  </si>
  <si>
    <t>КГУ "Калачевская начальная школа отдела образования Есильского района Акмолинской области»</t>
  </si>
  <si>
    <t>КГУ "Курская средняя школа отдела образования Есильского района Акмолинской области»</t>
  </si>
  <si>
    <t>КГУ "Каракольская средняя школа отдела образования Есильского района Акмолинской области»</t>
  </si>
  <si>
    <t>КГУ "Орловская средняя школа отдела образования Есильского района Акмолинской области»</t>
  </si>
  <si>
    <t>КГУ "Знаменская средняя школа отдела образования Есильского района Акмолинской области»</t>
  </si>
  <si>
    <t>КГУ "Зареченская средняя школа отдела образования Есильского района Акмолинской области»</t>
  </si>
  <si>
    <t>КГУ "Раздольная основная школа отдела образования Есильского района Акмолинской области»</t>
  </si>
  <si>
    <t>КГУ "Двуреченская средняя школа отдела образования Есильского района Акмолинской области»</t>
  </si>
  <si>
    <t>КГУ "Интернациональная средняя школа отдела образования Есильского района Акмолинской области»</t>
  </si>
  <si>
    <t>КГУ "Кумайская основная школа отдела образования Есильского района Акмолинской области»</t>
  </si>
  <si>
    <t>КГУ "Московская средняя школа отдела образования Есильского района Акмолинской области»</t>
  </si>
  <si>
    <t>КГУ "Биртальская начальная школа отдела образования Есильского района Акмолинской области»</t>
  </si>
  <si>
    <t>КГУ "Свободненская средняя школа отдела образования Есильского района Акмолинской области»</t>
  </si>
  <si>
    <t>КГУ "Ейская начальная школа отдела образования Есильского района Акмолинской области»</t>
  </si>
  <si>
    <t>КГУ "Сурганская средняя школа отдела образования Есильского района Акмолинской области»</t>
  </si>
  <si>
    <t>КГУ "Юбилейная средняя школа отдела образования Есильского района Акмолинской области»</t>
  </si>
  <si>
    <t>КГУ "Бузулукская средняя школа отдела образования Есильского района Акмолинской области»</t>
  </si>
  <si>
    <t>КГУ "Ярославская основная школа отдела образования Есильского района Акмолинской области»</t>
  </si>
  <si>
    <t>КГУ "Красивинская средняя  школа отдела образования Есильского района Акмолинской области»</t>
  </si>
  <si>
    <t>2020год</t>
  </si>
  <si>
    <t>связь</t>
  </si>
  <si>
    <t>эл.энергия</t>
  </si>
  <si>
    <t>тепло</t>
  </si>
  <si>
    <t>канализ.</t>
  </si>
  <si>
    <t>3.2. Основной персонал - учителя 109099</t>
  </si>
  <si>
    <t>отопл.</t>
  </si>
  <si>
    <t>канал.</t>
  </si>
  <si>
    <t>вода</t>
  </si>
  <si>
    <t>эл/энергия</t>
  </si>
  <si>
    <t>2020 год</t>
  </si>
  <si>
    <t xml:space="preserve">3. Фонд заработной платы             </t>
  </si>
  <si>
    <t xml:space="preserve">2. Всего расходы, тыс.тенге             </t>
  </si>
  <si>
    <t>по состоянию на "1" июля 2020г.</t>
  </si>
  <si>
    <t>2кв.</t>
  </si>
  <si>
    <t>в т.ч. 2кв.</t>
  </si>
  <si>
    <t>1кв.</t>
  </si>
  <si>
    <t>2 кв.</t>
  </si>
  <si>
    <t>1 кв.</t>
  </si>
  <si>
    <t>2. Всего расходы, тыс.тенге         110400 / 62664,4</t>
  </si>
  <si>
    <t>2. Всего расходы, тыс.тенге        81320 / 47583,4</t>
  </si>
  <si>
    <t>3. Фонд заработной платы           59800 / 35678,6</t>
  </si>
  <si>
    <t>3. Фонд заработной платы             85600 / 50897,5</t>
  </si>
  <si>
    <t>2. Всего расходы, тыс.тенге               74915 / 40343,1</t>
  </si>
  <si>
    <t>3. Фонд заработной платы            53600 / 31268,3</t>
  </si>
  <si>
    <t>2. Всего расходы, тыс.тенге   86321 / 50113,4</t>
  </si>
  <si>
    <t>3. Фонд заработной платы    66000 / 40455,4</t>
  </si>
  <si>
    <t>2. Всего расходы, тыс.тенге   24112 / 10448,7</t>
  </si>
  <si>
    <t>2. Всего расходы, тыс.тенге    82893 / 37884,2</t>
  </si>
  <si>
    <t>3. Фонд заработной платы      67313 / 31032,1</t>
  </si>
  <si>
    <t>3кв.</t>
  </si>
  <si>
    <t>в.т.ч.3кв.</t>
  </si>
  <si>
    <t>в.т.ч. 3кв.</t>
  </si>
  <si>
    <t>по состоянию на "1" октября 2020г.</t>
  </si>
  <si>
    <t>3. Фонд заработной платы         235500 / 175882,7</t>
  </si>
  <si>
    <t>2. Всего расходы, тыс.тенге            192000 / 202472,2</t>
  </si>
  <si>
    <t>3. Фонд заработной платы             105400 / 77882,1</t>
  </si>
  <si>
    <t>2. Всего расходы, тыс.тенге           318000 / 229872,1</t>
  </si>
  <si>
    <t>в т.ч. 3кв.</t>
  </si>
  <si>
    <t>по состоянию на "1 октября 2020г.</t>
  </si>
  <si>
    <t>3. Фонд заработной платы      12592 / 10696,5</t>
  </si>
  <si>
    <t>усл.связи</t>
  </si>
  <si>
    <t>3. Фонд заработной платы          28900 / 21444,5</t>
  </si>
  <si>
    <t>2. Всего расходы, тыс.тенге    41890 /28344</t>
  </si>
  <si>
    <t>3. Фонд заработной платы        99500 / 75486,3</t>
  </si>
  <si>
    <t>2. Всего расходы, тыс.тенге        124156/ 90796,6</t>
  </si>
  <si>
    <t>в т.ч. 3 кв.</t>
  </si>
  <si>
    <t>3. Фонд заработной платы        40850 /31354</t>
  </si>
  <si>
    <t>2. Всего расходы, тыс.тенге  485900 /</t>
  </si>
  <si>
    <t>3. Фонд заработной платы  137000 / 106176</t>
  </si>
  <si>
    <t>3. Фонд заработной платы   113000 / 86285,2</t>
  </si>
  <si>
    <t>2. Всего расходы, тыс.тенге                172000 / 128633,7</t>
  </si>
  <si>
    <t>в т.ч.3 кв.</t>
  </si>
  <si>
    <t>2. Всего расходы, тыс.тенге  13200/ 10244,2</t>
  </si>
  <si>
    <t>3. Фонд заработной платы  10500/ 7723,5</t>
  </si>
  <si>
    <t>2. Всего расходы, тыс.тенге            137617/100291,4</t>
  </si>
  <si>
    <t>3. Фонд заработной платы            113620 /82553,8</t>
  </si>
  <si>
    <t>2. Всего расходы, тыс.тенге    27697 / 16642,9</t>
  </si>
  <si>
    <t>3. Фонд заработной платы           16700 / 11221,2</t>
  </si>
  <si>
    <t>3. Фонд заработной платы          59635 / 47790,5</t>
  </si>
  <si>
    <t>2. Всего расходы, тыс.тенге   76363 / 60894,7</t>
  </si>
  <si>
    <t>2. Всего расходы, тыс.тенге        63339 / 44698,2</t>
  </si>
  <si>
    <t>3. Фонд заработной платы   45800/ 36195,5</t>
  </si>
  <si>
    <t>3. Фонд заработной платы     60611 / 48570,8</t>
  </si>
  <si>
    <t>2. Всего расходы, тыс.тенге  84655 / 57020,5</t>
  </si>
  <si>
    <t>3. Фонд заработной платы              97902 / 66331,9</t>
  </si>
  <si>
    <t>2. Всего расходы, тыс.тенге     116974 /79003,6</t>
  </si>
  <si>
    <t>в т.ч.3кв.</t>
  </si>
  <si>
    <t>3. Фонд заработной платы              56800 / 44210,3</t>
  </si>
  <si>
    <t>2. Всего расходы, тыс.тенге     85227 / 58714</t>
  </si>
  <si>
    <t>3. Фонд заработной платы      74071 / 55272,7</t>
  </si>
  <si>
    <t>2. Всего расходы, тыс.тенге    93084 / 71482,9</t>
  </si>
  <si>
    <t>3. Фонд заработной платы                84200 / 60115</t>
  </si>
  <si>
    <t>2. Всего расходы, тыс.тенге                 99324 / 77547,1</t>
  </si>
  <si>
    <t>3. Фонд заработной платы       57200 / 41952,1</t>
  </si>
  <si>
    <t>2. Всего расходы, тыс.тенге             84093 / 56675,9</t>
  </si>
  <si>
    <t>3. Фонд заработной платы        46595 / 36967,6</t>
  </si>
  <si>
    <t>2. Всего расходы, тыс.тенге         54158 / 43896</t>
  </si>
  <si>
    <t>3. Фонд заработной платы    10300 / 6013,4</t>
  </si>
  <si>
    <t>2. Всего расходы, тыс.тенге    17940 / 9845,2</t>
  </si>
  <si>
    <t>3. Фонд заработной платы        98800 / 76990,6</t>
  </si>
  <si>
    <t>2. Всего расходы, тыс.тенге   137400 / 97196,4</t>
  </si>
  <si>
    <t>3. Фонд заработной платы         13000 /7881</t>
  </si>
  <si>
    <t>2. Всего расходы, тыс.тенге     26400 / 17713,4</t>
  </si>
  <si>
    <t>по состоянию на "1" октября  2020 г.</t>
  </si>
  <si>
    <t>по состоянию на "1" октября 2020.</t>
  </si>
  <si>
    <t>3 кв.</t>
  </si>
  <si>
    <t>2. Всего расходы, тыс.тенге        64476 / 52440,2</t>
  </si>
  <si>
    <t>3. Фонд заработной платы            160700 / 112235</t>
  </si>
  <si>
    <t>2. Всего расходы, тыс.тенге            200372 / 147161,5</t>
  </si>
</sst>
</file>

<file path=xl/styles.xml><?xml version="1.0" encoding="utf-8"?>
<styleSheet xmlns="http://schemas.openxmlformats.org/spreadsheetml/2006/main">
  <numFmts count="1">
    <numFmt numFmtId="164" formatCode="0.0"/>
  </numFmts>
  <fonts count="13"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  <charset val="204"/>
    </font>
    <font>
      <sz val="16"/>
      <color theme="1"/>
      <name val="Arial Narrow"/>
      <family val="2"/>
      <charset val="204"/>
    </font>
    <font>
      <i/>
      <sz val="14"/>
      <color theme="1"/>
      <name val="Arial Narrow"/>
      <family val="2"/>
      <charset val="204"/>
    </font>
    <font>
      <i/>
      <sz val="12"/>
      <color theme="1"/>
      <name val="Arial Narrow"/>
      <family val="2"/>
      <charset val="204"/>
    </font>
    <font>
      <i/>
      <sz val="10"/>
      <color theme="1"/>
      <name val="Arial Narrow"/>
      <family val="2"/>
      <charset val="204"/>
    </font>
    <font>
      <i/>
      <u/>
      <sz val="14"/>
      <color theme="1"/>
      <name val="Arial Narrow"/>
      <family val="2"/>
      <charset val="204"/>
    </font>
    <font>
      <sz val="16"/>
      <name val="Arial Narrow"/>
      <family val="2"/>
      <charset val="204"/>
    </font>
    <font>
      <sz val="12"/>
      <color theme="1"/>
      <name val="Arial Narrow"/>
      <family val="2"/>
      <charset val="204"/>
    </font>
    <font>
      <sz val="11"/>
      <color theme="1"/>
      <name val="Arial Narrow"/>
      <family val="2"/>
      <charset val="204"/>
    </font>
    <font>
      <sz val="14"/>
      <color theme="1"/>
      <name val="Arial Narrow"/>
      <family val="2"/>
      <charset val="204"/>
    </font>
    <font>
      <sz val="12"/>
      <name val="Arial Narrow"/>
      <family val="2"/>
      <charset val="204"/>
    </font>
    <font>
      <sz val="14"/>
      <name val="Arial Narrow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27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 applyAlignment="1">
      <alignment horizontal="center" vertical="top"/>
    </xf>
    <xf numFmtId="0" fontId="1" fillId="0" borderId="2" xfId="0" applyFont="1" applyBorder="1"/>
    <xf numFmtId="0" fontId="5" fillId="0" borderId="2" xfId="0" applyFont="1" applyBorder="1" applyAlignment="1">
      <alignment horizontal="center" vertical="center" wrapText="1"/>
    </xf>
    <xf numFmtId="0" fontId="2" fillId="0" borderId="2" xfId="0" applyFont="1" applyBorder="1"/>
    <xf numFmtId="0" fontId="4" fillId="0" borderId="2" xfId="0" applyFont="1" applyBorder="1"/>
    <xf numFmtId="0" fontId="5" fillId="0" borderId="2" xfId="0" applyFont="1" applyBorder="1"/>
    <xf numFmtId="0" fontId="3" fillId="0" borderId="2" xfId="0" applyFont="1" applyBorder="1"/>
    <xf numFmtId="0" fontId="5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wrapText="1"/>
    </xf>
    <xf numFmtId="0" fontId="6" fillId="0" borderId="0" xfId="0" applyFont="1"/>
    <xf numFmtId="0" fontId="2" fillId="0" borderId="2" xfId="0" applyFont="1" applyBorder="1" applyAlignment="1">
      <alignment wrapText="1"/>
    </xf>
    <xf numFmtId="164" fontId="2" fillId="0" borderId="0" xfId="0" applyNumberFormat="1" applyFont="1"/>
    <xf numFmtId="0" fontId="1" fillId="2" borderId="2" xfId="0" applyFont="1" applyFill="1" applyBorder="1"/>
    <xf numFmtId="0" fontId="5" fillId="2" borderId="2" xfId="0" applyFont="1" applyFill="1" applyBorder="1" applyAlignment="1">
      <alignment horizontal="center" vertical="center" wrapText="1"/>
    </xf>
    <xf numFmtId="0" fontId="2" fillId="2" borderId="0" xfId="0" applyFont="1" applyFill="1"/>
    <xf numFmtId="0" fontId="4" fillId="2" borderId="2" xfId="0" applyFont="1" applyFill="1" applyBorder="1"/>
    <xf numFmtId="0" fontId="2" fillId="2" borderId="2" xfId="0" applyFont="1" applyFill="1" applyBorder="1"/>
    <xf numFmtId="0" fontId="3" fillId="2" borderId="2" xfId="0" applyFont="1" applyFill="1" applyBorder="1"/>
    <xf numFmtId="0" fontId="5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wrapText="1"/>
    </xf>
    <xf numFmtId="0" fontId="1" fillId="2" borderId="2" xfId="0" applyFont="1" applyFill="1" applyBorder="1" applyAlignment="1">
      <alignment wrapText="1"/>
    </xf>
    <xf numFmtId="0" fontId="2" fillId="0" borderId="2" xfId="0" applyFont="1" applyFill="1" applyBorder="1" applyAlignment="1">
      <alignment horizontal="center"/>
    </xf>
    <xf numFmtId="0" fontId="2" fillId="0" borderId="2" xfId="0" applyFont="1" applyFill="1" applyBorder="1"/>
    <xf numFmtId="164" fontId="2" fillId="0" borderId="2" xfId="0" applyNumberFormat="1" applyFont="1" applyFill="1" applyBorder="1" applyAlignment="1">
      <alignment horizontal="center"/>
    </xf>
    <xf numFmtId="164" fontId="2" fillId="0" borderId="2" xfId="0" applyNumberFormat="1" applyFont="1" applyFill="1" applyBorder="1"/>
    <xf numFmtId="0" fontId="2" fillId="0" borderId="0" xfId="0" applyFont="1" applyFill="1"/>
    <xf numFmtId="0" fontId="4" fillId="0" borderId="0" xfId="0" applyFont="1" applyFill="1"/>
    <xf numFmtId="164" fontId="2" fillId="0" borderId="0" xfId="0" applyNumberFormat="1" applyFont="1" applyFill="1"/>
    <xf numFmtId="164" fontId="1" fillId="0" borderId="2" xfId="0" applyNumberFormat="1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/>
    <xf numFmtId="0" fontId="5" fillId="0" borderId="2" xfId="0" applyFont="1" applyFill="1" applyBorder="1" applyAlignment="1">
      <alignment horizontal="center" vertical="center"/>
    </xf>
    <xf numFmtId="164" fontId="2" fillId="0" borderId="0" xfId="0" applyNumberFormat="1" applyFont="1" applyFill="1" applyAlignment="1">
      <alignment horizontal="center"/>
    </xf>
    <xf numFmtId="0" fontId="2" fillId="0" borderId="0" xfId="0" applyFont="1" applyFill="1" applyBorder="1"/>
    <xf numFmtId="164" fontId="2" fillId="0" borderId="0" xfId="0" applyNumberFormat="1" applyFont="1" applyFill="1" applyBorder="1" applyAlignment="1">
      <alignment horizontal="center"/>
    </xf>
    <xf numFmtId="164" fontId="2" fillId="0" borderId="0" xfId="0" applyNumberFormat="1" applyFont="1" applyFill="1" applyBorder="1"/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164" fontId="2" fillId="3" borderId="2" xfId="0" applyNumberFormat="1" applyFont="1" applyFill="1" applyBorder="1" applyAlignment="1">
      <alignment horizontal="center"/>
    </xf>
    <xf numFmtId="0" fontId="8" fillId="0" borderId="0" xfId="0" applyFont="1" applyFill="1"/>
    <xf numFmtId="0" fontId="9" fillId="0" borderId="2" xfId="0" applyFont="1" applyFill="1" applyBorder="1"/>
    <xf numFmtId="0" fontId="9" fillId="0" borderId="2" xfId="0" applyFont="1" applyBorder="1"/>
    <xf numFmtId="1" fontId="2" fillId="3" borderId="2" xfId="0" applyNumberFormat="1" applyFont="1" applyFill="1" applyBorder="1" applyAlignment="1">
      <alignment horizontal="center"/>
    </xf>
    <xf numFmtId="0" fontId="2" fillId="3" borderId="2" xfId="0" applyFont="1" applyFill="1" applyBorder="1"/>
    <xf numFmtId="0" fontId="8" fillId="0" borderId="0" xfId="0" applyFont="1"/>
    <xf numFmtId="0" fontId="2" fillId="3" borderId="2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 vertical="center" wrapText="1"/>
    </xf>
    <xf numFmtId="164" fontId="8" fillId="0" borderId="0" xfId="0" applyNumberFormat="1" applyFont="1" applyFill="1"/>
    <xf numFmtId="0" fontId="8" fillId="0" borderId="0" xfId="0" applyFont="1" applyFill="1" applyAlignment="1">
      <alignment horizontal="center"/>
    </xf>
    <xf numFmtId="0" fontId="8" fillId="0" borderId="0" xfId="0" applyFont="1" applyAlignment="1">
      <alignment horizontal="center"/>
    </xf>
    <xf numFmtId="0" fontId="7" fillId="3" borderId="2" xfId="0" applyFont="1" applyFill="1" applyBorder="1"/>
    <xf numFmtId="0" fontId="1" fillId="0" borderId="0" xfId="0" applyFont="1" applyAlignment="1">
      <alignment horizontal="center"/>
    </xf>
    <xf numFmtId="1" fontId="1" fillId="0" borderId="2" xfId="0" applyNumberFormat="1" applyFont="1" applyFill="1" applyBorder="1" applyAlignment="1">
      <alignment horizontal="center" vertical="center"/>
    </xf>
    <xf numFmtId="164" fontId="2" fillId="4" borderId="2" xfId="0" applyNumberFormat="1" applyFont="1" applyFill="1" applyBorder="1" applyAlignment="1">
      <alignment horizontal="center"/>
    </xf>
    <xf numFmtId="0" fontId="8" fillId="0" borderId="2" xfId="0" applyFont="1" applyFill="1" applyBorder="1"/>
    <xf numFmtId="0" fontId="10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 wrapText="1"/>
    </xf>
    <xf numFmtId="0" fontId="5" fillId="0" borderId="0" xfId="0" applyFont="1" applyBorder="1" applyAlignment="1">
      <alignment horizontal="center" vertical="top"/>
    </xf>
    <xf numFmtId="1" fontId="1" fillId="0" borderId="0" xfId="0" applyNumberFormat="1" applyFont="1" applyFill="1" applyBorder="1" applyAlignment="1">
      <alignment horizontal="center" vertical="center"/>
    </xf>
    <xf numFmtId="164" fontId="2" fillId="0" borderId="5" xfId="0" applyNumberFormat="1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9" fillId="5" borderId="2" xfId="0" applyFont="1" applyFill="1" applyBorder="1"/>
    <xf numFmtId="0" fontId="9" fillId="0" borderId="0" xfId="0" applyFont="1" applyFill="1"/>
    <xf numFmtId="164" fontId="2" fillId="3" borderId="5" xfId="0" applyNumberFormat="1" applyFont="1" applyFill="1" applyBorder="1" applyAlignment="1">
      <alignment horizontal="center"/>
    </xf>
    <xf numFmtId="0" fontId="9" fillId="0" borderId="0" xfId="0" applyFont="1"/>
    <xf numFmtId="0" fontId="9" fillId="0" borderId="0" xfId="0" applyFont="1" applyFill="1" applyAlignment="1">
      <alignment horizontal="center"/>
    </xf>
    <xf numFmtId="0" fontId="9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1" fontId="1" fillId="0" borderId="2" xfId="0" applyNumberFormat="1" applyFont="1" applyFill="1" applyBorder="1" applyAlignment="1">
      <alignment horizontal="center" vertical="center"/>
    </xf>
    <xf numFmtId="164" fontId="2" fillId="6" borderId="2" xfId="0" applyNumberFormat="1" applyFont="1" applyFill="1" applyBorder="1" applyAlignment="1">
      <alignment horizontal="center"/>
    </xf>
    <xf numFmtId="0" fontId="2" fillId="3" borderId="0" xfId="0" applyFont="1" applyFill="1"/>
    <xf numFmtId="164" fontId="7" fillId="3" borderId="2" xfId="0" applyNumberFormat="1" applyFont="1" applyFill="1" applyBorder="1" applyAlignment="1">
      <alignment horizontal="center"/>
    </xf>
    <xf numFmtId="164" fontId="1" fillId="3" borderId="2" xfId="0" applyNumberFormat="1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164" fontId="1" fillId="0" borderId="2" xfId="0" applyNumberFormat="1" applyFont="1" applyFill="1" applyBorder="1" applyAlignment="1">
      <alignment horizontal="center"/>
    </xf>
    <xf numFmtId="1" fontId="1" fillId="0" borderId="2" xfId="0" applyNumberFormat="1" applyFont="1" applyFill="1" applyBorder="1" applyAlignment="1">
      <alignment horizontal="center" vertical="center"/>
    </xf>
    <xf numFmtId="164" fontId="2" fillId="7" borderId="4" xfId="0" applyNumberFormat="1" applyFont="1" applyFill="1" applyBorder="1" applyAlignment="1">
      <alignment horizontal="center"/>
    </xf>
    <xf numFmtId="164" fontId="2" fillId="6" borderId="4" xfId="0" applyNumberFormat="1" applyFont="1" applyFill="1" applyBorder="1" applyAlignment="1">
      <alignment horizontal="center"/>
    </xf>
    <xf numFmtId="164" fontId="2" fillId="7" borderId="2" xfId="0" applyNumberFormat="1" applyFont="1" applyFill="1" applyBorder="1" applyAlignment="1">
      <alignment horizontal="center"/>
    </xf>
    <xf numFmtId="164" fontId="1" fillId="0" borderId="0" xfId="0" applyNumberFormat="1" applyFont="1" applyFill="1" applyBorder="1" applyAlignment="1">
      <alignment horizontal="center"/>
    </xf>
    <xf numFmtId="164" fontId="7" fillId="7" borderId="2" xfId="0" applyNumberFormat="1" applyFont="1" applyFill="1" applyBorder="1" applyAlignment="1">
      <alignment horizontal="center"/>
    </xf>
    <xf numFmtId="0" fontId="10" fillId="0" borderId="0" xfId="0" applyFont="1" applyFill="1"/>
    <xf numFmtId="0" fontId="2" fillId="7" borderId="2" xfId="0" applyFont="1" applyFill="1" applyBorder="1" applyAlignment="1">
      <alignment horizontal="center"/>
    </xf>
    <xf numFmtId="1" fontId="1" fillId="0" borderId="2" xfId="0" applyNumberFormat="1" applyFont="1" applyFill="1" applyBorder="1" applyAlignment="1">
      <alignment horizontal="center" vertical="center"/>
    </xf>
    <xf numFmtId="1" fontId="1" fillId="0" borderId="2" xfId="0" applyNumberFormat="1" applyFont="1" applyFill="1" applyBorder="1" applyAlignment="1">
      <alignment horizontal="center" vertical="center"/>
    </xf>
    <xf numFmtId="0" fontId="10" fillId="0" borderId="0" xfId="0" applyFont="1" applyFill="1" applyAlignment="1"/>
    <xf numFmtId="0" fontId="10" fillId="0" borderId="0" xfId="0" applyFont="1" applyAlignment="1"/>
    <xf numFmtId="164" fontId="1" fillId="3" borderId="4" xfId="0" applyNumberFormat="1" applyFont="1" applyFill="1" applyBorder="1" applyAlignment="1">
      <alignment horizontal="center"/>
    </xf>
    <xf numFmtId="164" fontId="1" fillId="3" borderId="0" xfId="0" applyNumberFormat="1" applyFont="1" applyFill="1" applyBorder="1" applyAlignment="1">
      <alignment horizontal="center"/>
    </xf>
    <xf numFmtId="164" fontId="2" fillId="0" borderId="6" xfId="0" applyNumberFormat="1" applyFont="1" applyFill="1" applyBorder="1" applyAlignment="1">
      <alignment horizontal="center"/>
    </xf>
    <xf numFmtId="0" fontId="2" fillId="0" borderId="7" xfId="0" applyFont="1" applyFill="1" applyBorder="1"/>
    <xf numFmtId="164" fontId="1" fillId="3" borderId="8" xfId="0" applyNumberFormat="1" applyFont="1" applyFill="1" applyBorder="1" applyAlignment="1">
      <alignment horizontal="center"/>
    </xf>
    <xf numFmtId="164" fontId="10" fillId="0" borderId="0" xfId="0" applyNumberFormat="1" applyFont="1" applyAlignment="1"/>
    <xf numFmtId="164" fontId="2" fillId="3" borderId="4" xfId="0" applyNumberFormat="1" applyFont="1" applyFill="1" applyBorder="1" applyAlignment="1">
      <alignment horizontal="center"/>
    </xf>
    <xf numFmtId="0" fontId="2" fillId="0" borderId="9" xfId="0" applyFont="1" applyFill="1" applyBorder="1"/>
    <xf numFmtId="1" fontId="1" fillId="0" borderId="2" xfId="0" applyNumberFormat="1" applyFont="1" applyFill="1" applyBorder="1" applyAlignment="1">
      <alignment horizontal="center" vertical="center"/>
    </xf>
    <xf numFmtId="0" fontId="8" fillId="0" borderId="0" xfId="0" applyFont="1" applyFill="1" applyBorder="1"/>
    <xf numFmtId="0" fontId="8" fillId="0" borderId="0" xfId="0" applyFont="1" applyBorder="1"/>
    <xf numFmtId="0" fontId="9" fillId="0" borderId="0" xfId="0" applyFont="1" applyBorder="1"/>
    <xf numFmtId="0" fontId="2" fillId="0" borderId="0" xfId="0" applyFont="1" applyBorder="1"/>
    <xf numFmtId="0" fontId="8" fillId="7" borderId="2" xfId="0" applyFont="1" applyFill="1" applyBorder="1"/>
    <xf numFmtId="0" fontId="2" fillId="7" borderId="2" xfId="0" applyFont="1" applyFill="1" applyBorder="1"/>
    <xf numFmtId="0" fontId="12" fillId="7" borderId="0" xfId="0" applyFont="1" applyFill="1" applyAlignment="1">
      <alignment horizontal="center"/>
    </xf>
    <xf numFmtId="0" fontId="2" fillId="7" borderId="0" xfId="0" applyFont="1" applyFill="1"/>
    <xf numFmtId="0" fontId="8" fillId="7" borderId="0" xfId="0" applyFont="1" applyFill="1"/>
    <xf numFmtId="1" fontId="1" fillId="0" borderId="2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1" fontId="1" fillId="0" borderId="2" xfId="0" applyNumberFormat="1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1" fillId="0" borderId="2" xfId="0" applyFont="1" applyFill="1" applyBorder="1" applyAlignment="1">
      <alignment horizontal="center"/>
    </xf>
    <xf numFmtId="0" fontId="11" fillId="0" borderId="0" xfId="0" applyFont="1" applyFill="1" applyAlignment="1">
      <alignment horizontal="center"/>
    </xf>
    <xf numFmtId="0" fontId="8" fillId="0" borderId="2" xfId="0" applyFont="1" applyFill="1" applyBorder="1" applyAlignment="1">
      <alignment horizontal="center"/>
    </xf>
    <xf numFmtId="0" fontId="8" fillId="0" borderId="0" xfId="0" applyFont="1" applyFill="1" applyAlignment="1"/>
    <xf numFmtId="0" fontId="8" fillId="0" borderId="0" xfId="0" applyFont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8" tint="-0.249977111117893"/>
  </sheetPr>
  <dimension ref="A1:E33"/>
  <sheetViews>
    <sheetView workbookViewId="0">
      <selection activeCell="H6" sqref="H6:H7"/>
    </sheetView>
  </sheetViews>
  <sheetFormatPr defaultColWidth="9.140625" defaultRowHeight="20.25"/>
  <cols>
    <col min="1" max="1" width="69.42578125" style="2" customWidth="1"/>
    <col min="2" max="2" width="9.140625" style="30"/>
    <col min="3" max="3" width="16.5703125" style="31" customWidth="1"/>
    <col min="4" max="4" width="13.85546875" style="31" customWidth="1"/>
    <col min="5" max="5" width="13.28515625" style="31" customWidth="1"/>
    <col min="6" max="16384" width="9.140625" style="2"/>
  </cols>
  <sheetData>
    <row r="1" spans="1:5">
      <c r="A1" s="114" t="s">
        <v>12</v>
      </c>
      <c r="B1" s="114"/>
      <c r="C1" s="114"/>
      <c r="D1" s="114"/>
      <c r="E1" s="114"/>
    </row>
    <row r="2" spans="1:5">
      <c r="A2" s="114" t="s">
        <v>71</v>
      </c>
      <c r="B2" s="114"/>
      <c r="C2" s="114"/>
      <c r="D2" s="114"/>
      <c r="E2" s="114"/>
    </row>
    <row r="3" spans="1:5">
      <c r="A3" s="1"/>
    </row>
    <row r="4" spans="1:5">
      <c r="A4" s="115" t="s">
        <v>29</v>
      </c>
      <c r="B4" s="115"/>
      <c r="C4" s="115"/>
      <c r="D4" s="115"/>
      <c r="E4" s="115"/>
    </row>
    <row r="5" spans="1:5" ht="15.75" customHeight="1">
      <c r="A5" s="116" t="s">
        <v>13</v>
      </c>
      <c r="B5" s="116"/>
      <c r="C5" s="116"/>
      <c r="D5" s="116"/>
      <c r="E5" s="116"/>
    </row>
    <row r="6" spans="1:5">
      <c r="A6" s="4"/>
    </row>
    <row r="7" spans="1:5">
      <c r="A7" s="13" t="s">
        <v>14</v>
      </c>
    </row>
    <row r="8" spans="1:5">
      <c r="A8" s="1"/>
    </row>
    <row r="9" spans="1:5">
      <c r="A9" s="117" t="s">
        <v>24</v>
      </c>
      <c r="B9" s="118" t="s">
        <v>15</v>
      </c>
      <c r="C9" s="119" t="s">
        <v>58</v>
      </c>
      <c r="D9" s="119"/>
      <c r="E9" s="119"/>
    </row>
    <row r="10" spans="1:5" ht="40.5">
      <c r="A10" s="117"/>
      <c r="B10" s="118"/>
      <c r="C10" s="32" t="s">
        <v>16</v>
      </c>
      <c r="D10" s="32" t="s">
        <v>17</v>
      </c>
      <c r="E10" s="33" t="s">
        <v>11</v>
      </c>
    </row>
    <row r="11" spans="1:5">
      <c r="A11" s="5" t="s">
        <v>18</v>
      </c>
      <c r="B11" s="34" t="s">
        <v>10</v>
      </c>
      <c r="C11" s="27">
        <f>'СШ №1'!C11+'СШ №2'!C11+'СШ №3'!C11+'СШ Серикова'!C11+'Алматинская НШ'!C11+аксай!C11+речная!C11+жаныспай!C11+иглик!C11+ковыльный!C11+калачи!C11+курский!C11+каракол!C11+орловка!C11+знаменка!C11+заречный!C11+Раздольное!C11+двуречный!C11+Интернациональный!C11+кумайская!C11+московская!C11+Биртальская!C11+свободненская!C11+ейский!C11+сурган!C11+юбилейное!C11+бузулукская!C11+ярославка!C11+красивое!C11</f>
        <v>3870</v>
      </c>
      <c r="D11" s="27">
        <f>'СШ №1'!D11+'СШ №2'!D11+'СШ №3'!D11+'СШ Серикова'!D11+'Алматинская НШ'!D11+аксай!D11+речная!D11+жаныспай!D11+иглик!D11+ковыльный!D11+калачи!D11+курский!D11+каракол!D11+орловка!D11+знаменка!D11+заречный!D11+Раздольное!D11+двуречный!D11+Интернациональный!D11+кумайская!D11+московская!D11+Биртальская!D11+свободненская!D11+ейский!D11+сурган!D11+юбилейное!D11+бузулукская!D11+ярославка!D11+красивое!D11</f>
        <v>3870</v>
      </c>
      <c r="E11" s="27">
        <f>'СШ №1'!E11+'СШ №2'!E11+'СШ №3'!E11+'СШ Серикова'!E11+'Алматинская НШ'!E11+аксай!E11+речная!E11+жаныспай!E11+иглик!E11+ковыльный!E11+калачи!E11+курский!E11+каракол!E11+орловка!E11+знаменка!E11+заречный!E11+Раздольное!E11+двуречный!E11+Интернациональный!E11+кумайская!E11+московская!E11+Биртальская!E11+свободненская!E11+ейский!E11+сурган!E11+юбилейное!E11+бузулукская!E11+ярославка!E11+красивое!E11</f>
        <v>3870</v>
      </c>
    </row>
    <row r="12" spans="1:5" ht="25.5">
      <c r="A12" s="10" t="s">
        <v>20</v>
      </c>
      <c r="B12" s="34" t="s">
        <v>2</v>
      </c>
      <c r="C12" s="27">
        <f>'СШ №1'!C12+'СШ №2'!C12+'СШ №3'!C12+'СШ Серикова'!C12+'Алматинская НШ'!C12+аксай!C12+речная!C12+жаныспай!C12+иглик!C12+ковыльный!C12+калачи!C12+курский!C12+каракол!C12+орловка!C12+знаменка!C12+заречный!C12+Раздольное!C12+двуречный!C12+Интернациональный!C12+кумайская!C12+московская!C12+Биртальская!C12+свободненская!C12+ейский!C12+сурган!C12+юбилейное!C12+бузулукская!C12+ярославка!C12+красивое!C12</f>
        <v>39209.051237320265</v>
      </c>
      <c r="D12" s="27">
        <f>'СШ №1'!D12+'СШ №2'!D12+'СШ №3'!D12+'СШ Серикова'!D12+'Алматинская НШ'!D12+аксай!D12+речная!D12+жаныспай!D12+иглик!D12+ковыльный!D12+калачи!D12+курский!D12+каракол!D12+орловка!D12+знаменка!D12+заречный!D12+Раздольное!D12+двуречный!D12+Интернациональный!D12+кумайская!D12+московская!D12+Биртальская!D12+свободненская!D12+ейский!D12+сурган!D12+юбилейное!D12+бузулукская!D12+ярославка!D12+красивое!D12</f>
        <v>26409.125575702168</v>
      </c>
      <c r="E12" s="27">
        <f>'СШ №1'!E12+'СШ №2'!E12+'СШ №3'!E12+'СШ Серикова'!E12+'Алматинская НШ'!E12+аксай!E12+речная!E12+жаныспай!E12+иглик!E12+ковыльный!E12+калачи!E12+курский!E12+каракол!E12+орловка!E12+знаменка!E12+заречный!E12+Раздольное!E12+двуречный!E12+Интернациональный!E12+кумайская!E12+московская!E12+Биртальская!E12+свободненская!E12+ейский!E12+сурган!E12+юбилейное!E12+бузулукская!E12+ярославка!E12+красивое!E12</f>
        <v>26423.247411732609</v>
      </c>
    </row>
    <row r="13" spans="1:5" ht="25.5">
      <c r="A13" s="5" t="s">
        <v>70</v>
      </c>
      <c r="B13" s="34" t="s">
        <v>2</v>
      </c>
      <c r="C13" s="27">
        <f>'СШ №1'!C13+'СШ №2'!C13+'СШ №3'!C13+'СШ Серикова'!C13+'Алматинская НШ'!C13+аксай!C13+речная!C13+жаныспай!C13+иглик!C13+ковыльный!C13+калачи!C13+курский!C13+каракол!C13+орловка!C13+знаменка!C13+заречный!C13+Раздольное!C13+двуречный!C13+Интернациональный!C13+кумайская!C13+московская!C13+Биртальская!C13+свободненская!C13+ейский!C13+сурган!C13+юбилейное!C13+бузулукская!C13+ярославка!C13+красивое!C13</f>
        <v>3179226</v>
      </c>
      <c r="D13" s="27">
        <f>'СШ №1'!D13+'СШ №2'!D13+'СШ №3'!D13+'СШ Серикова'!D13+'Алматинская НШ'!D13+аксай!D13+речная!D13+жаныспай!D13+иглик!D13+ковыльный!D13+калачи!D13+курский!D13+каракол!D13+орловка!D13+знаменка!D13+заречный!D13+Раздольное!D13+двуречный!D13+Интернациональный!D13+кумайская!D13+московская!D13+Биртальская!D13+свободненская!D13+ейский!D13+сурган!D13+юбилейное!D13+бузулукская!D13+ярославка!D13+красивое!D13</f>
        <v>2108004.7999999998</v>
      </c>
      <c r="E13" s="27">
        <f>'СШ №1'!E13+'СШ №2'!E13+'СШ №3'!E13+'СШ Серикова'!E13+'Алматинская НШ'!E13+аксай!E13+речная!E13+жаныспай!E13+иглик!E13+ковыльный!E13+калачи!E13+курский!E13+каракол!E13+орловка!E13+знаменка!E13+заречный!E13+Раздольное!E13+двуречный!E13+Интернациональный!E13+кумайская!E13+московская!E13+Биртальская!E13+свободненская!E13+ейский!E13+сурган!E13+юбилейное!E13+бузулукская!E13+ярославка!E13+красивое!E13</f>
        <v>2111177</v>
      </c>
    </row>
    <row r="14" spans="1:5">
      <c r="A14" s="8" t="s">
        <v>0</v>
      </c>
      <c r="B14" s="35"/>
      <c r="C14" s="27">
        <f>'СШ №1'!C14+'СШ №2'!C14+'СШ №3'!C14+'СШ Серикова'!C14+'Алматинская НШ'!C14+аксай!C14+речная!C14+жаныспай!C14+иглик!C14+ковыльный!C14+калачи!C14+курский!C14+каракол!C14+орловка!C14+знаменка!C14+заречный!C14+Раздольное!C14+двуречный!C14+Интернациональный!C14+кумайская!C14+московская!C14+Биртальская!C14+свободненская!C14+ейский!C14+сурган!C14+юбилейное!C14+бузулукская!C14+ярославка!C14+красивое!C14</f>
        <v>0</v>
      </c>
      <c r="D14" s="27">
        <v>0</v>
      </c>
      <c r="E14" s="27">
        <v>0</v>
      </c>
    </row>
    <row r="15" spans="1:5" s="18" customFormat="1" ht="25.5">
      <c r="A15" s="16" t="s">
        <v>69</v>
      </c>
      <c r="B15" s="34" t="s">
        <v>2</v>
      </c>
      <c r="C15" s="27">
        <f>'СШ №1'!C15+'СШ №2'!C15+'СШ №3'!C15+'СШ Серикова'!C15+'Алматинская НШ'!C15+аксай!C15+речная!C15+жаныспай!C15+иглик!C15+ковыльный!C15+калачи!C15+курский!C15+каракол!C15+орловка!C15+знаменка!C15+заречный!C15+Раздольное!C15+двуречный!C15+Интернациональный!C15+кумайская!C15+московская!C15+Биртальская!C15+свободненская!C15+ейский!C15+сурган!C15+юбилейное!C15+бузулукская!C15+ярославка!C15+красивое!C15</f>
        <v>2114489</v>
      </c>
      <c r="D15" s="27">
        <f>'СШ №1'!D15+'СШ №2'!D15+'СШ №3'!D15+'СШ Серикова'!D15+'Алматинская НШ'!D15+аксай!D15+речная!D15+жаныспай!D15+иглик!D15+ковыльный!D15+калачи!D15+курский!D15+каракол!D15+орловка!D15+знаменка!D15+заречный!D15+Раздольное!D15+двуречный!D15+Интернациональный!D15+кумайская!D15+московская!D15+Биртальская!D15+свободненская!D15+ейский!D15+сурган!D15+юбилейное!D15+бузулукская!D15+ярославка!D15+красивое!D15</f>
        <v>1551070.4</v>
      </c>
      <c r="E15" s="27">
        <f>'СШ №1'!E15+'СШ №2'!E15+'СШ №3'!E15+'СШ Серикова'!E15+'Алматинская НШ'!E15+аксай!E15+речная!E15+жаныспай!E15+иглик!E15+ковыльный!E15+калачи!E15+курский!E15+каракол!E15+орловка!E15+знаменка!E15+заречный!E15+Раздольное!E15+двуречный!E15+Интернациональный!E15+кумайская!E15+московская!E15+Биртальская!E15+свободненская!E15+ейский!E15+сурган!E15+юбилейное!E15+бузулукская!E15+ярославка!E15+красивое!E15</f>
        <v>1551037.4000000001</v>
      </c>
    </row>
    <row r="16" spans="1:5" s="18" customFormat="1">
      <c r="A16" s="19" t="s">
        <v>1</v>
      </c>
      <c r="B16" s="35"/>
      <c r="C16" s="27">
        <f>'СШ №1'!C16+'СШ №2'!C16+'СШ №3'!C16+'СШ Серикова'!C16+'Алматинская НШ'!C16+аксай!C16+речная!C16+жаныспай!C16+иглик!C16+ковыльный!C16+калачи!C16+курский!C16+каракол!C16+орловка!C16+знаменка!C16+заречный!C16+Раздольное!C16+двуречный!C16+Интернациональный!C16+кумайская!C16+московская!C16+Биртальская!C16+свободненская!C16+ейский!C16+сурган!C16+юбилейное!C16+бузулукская!C16+ярославка!C16+красивое!C16</f>
        <v>0</v>
      </c>
      <c r="D16" s="27">
        <v>0</v>
      </c>
      <c r="E16" s="27">
        <v>0</v>
      </c>
    </row>
    <row r="17" spans="1:5" s="18" customFormat="1" ht="25.5">
      <c r="A17" s="20" t="s">
        <v>25</v>
      </c>
      <c r="B17" s="34" t="s">
        <v>2</v>
      </c>
      <c r="C17" s="27">
        <f>'СШ №1'!C17+'СШ №2'!C17+'СШ №3'!C17+'СШ Серикова'!C17+'Алматинская НШ'!C17+аксай!C17+речная!C17+жаныспай!C17+иглик!C17+ковыльный!C17+калачи!C17+курский!C17+каракол!C17+орловка!C17+знаменка!C17+заречный!C17+Раздольное!C17+двуречный!C17+Интернациональный!C17+кумайская!C17+московская!C17+Биртальская!C17+свободненская!C17+ейский!C17+сурган!C17+юбилейное!C17+бузулукская!C17+ярославка!C17+красивое!C17</f>
        <v>161009</v>
      </c>
      <c r="D17" s="27">
        <f>'СШ №1'!D17+'СШ №2'!D17+'СШ №3'!D17+'СШ Серикова'!D17+'Алматинская НШ'!D17+аксай!D17+речная!D17+жаныспай!D17+иглик!D17+ковыльный!D17+калачи!D17+курский!D17+каракол!D17+орловка!D17+знаменка!D17+заречный!D17+Раздольное!D17+двуречный!D17+Интернациональный!D17+кумайская!D17+московская!D17+Биртальская!D17+свободненская!D17+ейский!D17+сурган!D17+юбилейное!D17+бузулукская!D17+ярославка!D17+красивое!D17</f>
        <v>138151</v>
      </c>
      <c r="E17" s="27">
        <f>'СШ №1'!E17+'СШ №2'!E17+'СШ №3'!E17+'СШ Серикова'!E17+'Алматинская НШ'!E17+аксай!E17+речная!E17+жаныспай!E17+иглик!E17+ковыльный!E17+калачи!E17+курский!E17+каракол!E17+орловка!E17+знаменка!E17+заречный!E17+Раздольное!E17+двуречный!E17+Интернациональный!E17+кумайская!E17+московская!E17+Биртальская!E17+свободненская!E17+ейский!E17+сурган!E17+юбилейное!E17+бузулукская!E17+ярославка!E17+красивое!E17</f>
        <v>138143.89999999997</v>
      </c>
    </row>
    <row r="18" spans="1:5" s="18" customFormat="1">
      <c r="A18" s="21" t="s">
        <v>4</v>
      </c>
      <c r="B18" s="36" t="s">
        <v>3</v>
      </c>
      <c r="C18" s="27">
        <f>'СШ №1'!C18+'СШ №2'!C18+'СШ №3'!C18+'СШ Серикова'!C18+'Алматинская НШ'!C18+аксай!C18+речная!C18+жаныспай!C18+иглик!C18+ковыльный!C18+калачи!C18+курский!C18+каракол!C18+орловка!C18+знаменка!C18+заречный!C18+Раздольное!C18+двуречный!C18+Интернациональный!C18+кумайская!C18+московская!C18+Биртальская!C18+свободненская!C18+ейский!C18+сурган!C18+юбилейное!C18+бузулукская!C18+ярославка!C18+красивое!C18</f>
        <v>74</v>
      </c>
      <c r="D18" s="27">
        <f>'СШ №1'!D18+'СШ №2'!D18+'СШ №3'!D18+'СШ Серикова'!D18+'Алматинская НШ'!D18+аксай!D18+речная!D18+жаныспай!D18+иглик!D18+ковыльный!D18+калачи!D18+курский!D18+каракол!D18+орловка!D18+знаменка!D18+заречный!D18+Раздольное!D18+двуречный!D18+Интернациональный!D18+кумайская!D18+московская!D18+Биртальская!D18+свободненская!D18+ейский!D18+сурган!D18+юбилейное!D18+бузулукская!D18+ярославка!D18+красивое!D18</f>
        <v>77</v>
      </c>
      <c r="E18" s="27">
        <f>'СШ №1'!E18+'СШ №2'!E18+'СШ №3'!E18+'СШ Серикова'!E18+'Алматинская НШ'!E18+аксай!E18+речная!E18+жаныспай!E18+иглик!E18+ковыльный!E18+калачи!E18+курский!E18+каракол!E18+орловка!E18+знаменка!E18+заречный!E18+Раздольное!E18+двуречный!E18+Интернациональный!E18+кумайская!E18+московская!E18+Биртальская!E18+свободненская!E18+ейский!E18+сурган!E18+юбилейное!E18+бузулукская!E18+ярославка!E18+красивое!E18</f>
        <v>77</v>
      </c>
    </row>
    <row r="19" spans="1:5" s="18" customFormat="1" ht="21.95" customHeight="1">
      <c r="A19" s="21" t="s">
        <v>22</v>
      </c>
      <c r="B19" s="34" t="s">
        <v>23</v>
      </c>
      <c r="C19" s="27">
        <f>'СШ №1'!C19+'СШ №2'!C19+'СШ №3'!C19+'СШ Серикова'!C19+'Алматинская НШ'!C19+аксай!C19+речная!C19+жаныспай!C19+иглик!C19+ковыльный!C19+калачи!C19+курский!C19+каракол!C19+орловка!C19+знаменка!C19+заречный!C19+Раздольное!C19+двуречный!C19+Интернациональный!C19+кумайская!C19+московская!C19+Биртальская!C19+свободненская!C19+ейский!C19+сурган!C19+юбилейное!C19+бузулукская!C19+ярославка!C19+красивое!C19</f>
        <v>4386361.111111111</v>
      </c>
      <c r="D19" s="27">
        <f>D17*1000/3/D18</f>
        <v>598056.27705627703</v>
      </c>
      <c r="E19" s="27">
        <f>E17*1000/3/E18</f>
        <v>598025.54112554097</v>
      </c>
    </row>
    <row r="20" spans="1:5" s="18" customFormat="1" ht="25.5">
      <c r="A20" s="20" t="s">
        <v>26</v>
      </c>
      <c r="B20" s="34" t="s">
        <v>2</v>
      </c>
      <c r="C20" s="27">
        <f>'СШ №1'!C20+'СШ №2'!C20+'СШ №3'!C20+'СШ Серикова'!C20+'Алматинская НШ'!C20+аксай!C20+речная!C20+жаныспай!C20+иглик!C20+ковыльный!C20+калачи!C20+курский!C20+каракол!C20+орловка!C20+знаменка!C20+заречный!C20+Раздольное!C20+двуречный!C20+Интернациональный!C20+кумайская!C20+московская!C20+Биртальская!C20+свободненская!C20+ейский!C20+сурган!C20+юбилейное!C20+бузулукская!C20+ярославка!C20+красивое!C20</f>
        <v>1395726</v>
      </c>
      <c r="D20" s="27">
        <f>'СШ №1'!D20+'СШ №2'!D20+'СШ №3'!D20+'СШ Серикова'!D20+'Алматинская НШ'!D20+аксай!D20+речная!D20+жаныспай!D20+иглик!D20+ковыльный!D20+калачи!D20+курский!D20+каракол!D20+орловка!D20+знаменка!D20+заречный!D20+Раздольное!D20+двуречный!D20+Интернациональный!D20+кумайская!D20+московская!D20+Биртальская!D20+свободненская!D20+ейский!D20+сурган!D20+юбилейное!D20+бузулукская!D20+ярославка!D20+красивое!D20</f>
        <v>1071188.2</v>
      </c>
      <c r="E20" s="27">
        <f>'СШ №1'!E20+'СШ №2'!E20+'СШ №3'!E20+'СШ Серикова'!E20+'Алматинская НШ'!E20+аксай!E20+речная!E20+жаныспай!E20+иглик!E20+ковыльный!E20+калачи!E20+курский!E20+каракол!E20+орловка!E20+знаменка!E20+заречный!E20+Раздольное!E20+двуречный!E20+Интернациональный!E20+кумайская!E20+московская!E20+Биртальская!E20+свободненская!E20+ейский!E20+сурган!E20+юбилейное!E20+бузулукская!E20+ярославка!E20+красивое!E20</f>
        <v>1071179.3999999999</v>
      </c>
    </row>
    <row r="21" spans="1:5" s="18" customFormat="1">
      <c r="A21" s="21" t="s">
        <v>4</v>
      </c>
      <c r="B21" s="36" t="s">
        <v>3</v>
      </c>
      <c r="C21" s="27">
        <f>'СШ №1'!C21+'СШ №2'!C21+'СШ №3'!C21+'СШ Серикова'!C21+'Алматинская НШ'!C21+аксай!C21+речная!C21+жаныспай!C21+иглик!C21+ковыльный!C21+калачи!C21+курский!C21+каракол!C21+орловка!C21+знаменка!C21+заречный!C21+Раздольное!C21+двуречный!C21+Интернациональный!C21+кумайская!C21+московская!C21+Биртальская!C21+свободненская!C21+ейский!C21+сурган!C21+юбилейное!C21+бузулукская!C21+ярославка!C21+красивое!C21</f>
        <v>579</v>
      </c>
      <c r="D21" s="27">
        <f>'СШ №1'!D21+'СШ №2'!D21+'СШ №3'!D21+'СШ Серикова'!D21+'Алматинская НШ'!D21+аксай!D21+речная!D21+жаныспай!D21+иглик!D21+ковыльный!D21+калачи!D21+курский!D21+каракол!D21+орловка!D21+знаменка!D21+заречный!D21+Раздольное!D21+двуречный!D21+Интернациональный!D21+кумайская!D21+московская!D21+Биртальская!D21+свободненская!D21+ейский!D21+сурган!D21+юбилейное!D21+бузулукская!D21+ярославка!D21+красивое!D21</f>
        <v>570</v>
      </c>
      <c r="E21" s="27">
        <f>'СШ №1'!E21+'СШ №2'!E21+'СШ №3'!E21+'СШ Серикова'!E21+'Алматинская НШ'!E21+аксай!E21+речная!E21+жаныспай!E21+иглик!E21+ковыльный!E21+калачи!E21+курский!E21+каракол!E21+орловка!E21+знаменка!E21+заречный!E21+Раздольное!E21+двуречный!E21+Интернациональный!E21+кумайская!E21+московская!E21+Биртальская!E21+свободненская!E21+ейский!E21+сурган!E21+юбилейное!E21+бузулукская!E21+ярославка!E21+красивое!E21</f>
        <v>569</v>
      </c>
    </row>
    <row r="22" spans="1:5" s="18" customFormat="1" ht="21.95" customHeight="1">
      <c r="A22" s="21" t="s">
        <v>22</v>
      </c>
      <c r="B22" s="34" t="s">
        <v>23</v>
      </c>
      <c r="C22" s="27">
        <f>'СШ №1'!C22+'СШ №2'!C22+'СШ №3'!C22+'СШ Серикова'!C22+'Алматинская НШ'!C22+аксай!C22+речная!C22+жаныспай!C22+иглик!C22+ковыльный!C22+калачи!C22+курский!C22+каракол!C22+орловка!C22+знаменка!C22+заречный!C22+Раздольное!C22+двуречный!C22+Интернациональный!C22+кумайская!C22+московская!C22+Биртальская!C22+свободненская!C22+ейский!C22+сурган!C22+юбилейное!C22+бузулукская!C22+ярославка!C22+красивое!C22</f>
        <v>5733368.5990156978</v>
      </c>
      <c r="D22" s="27">
        <f>D20*1000/3/D21</f>
        <v>626425.84795321629</v>
      </c>
      <c r="E22" s="27">
        <f>E20*1000/3/E21</f>
        <v>627521.6168717047</v>
      </c>
    </row>
    <row r="23" spans="1:5" s="18" customFormat="1" ht="39">
      <c r="A23" s="23" t="s">
        <v>21</v>
      </c>
      <c r="B23" s="34" t="s">
        <v>2</v>
      </c>
      <c r="C23" s="27">
        <f>'СШ №1'!C23+'СШ №2'!C23+'СШ №3'!C23+'СШ Серикова'!C23+'Алматинская НШ'!C23+аксай!C23+речная!C23+жаныспай!C23+иглик!C23+ковыльный!C23+калачи!C23+курский!C23+каракол!C23+орловка!C23+знаменка!C23+заречный!C23+Раздольное!C23+двуречный!C23+Интернациональный!C23+кумайская!C23+московская!C23+Биртальская!C23+свободненская!C23+ейский!C23+сурган!C23+юбилейное!C23+бузулукская!C23+ярославка!C23+красивое!C23</f>
        <v>151085</v>
      </c>
      <c r="D23" s="27">
        <f>'СШ №1'!D23+'СШ №2'!D23+'СШ №3'!D23+'СШ Серикова'!D23+'Алматинская НШ'!D23+аксай!D23+речная!D23+жаныспай!D23+иглик!D23+ковыльный!D23+калачи!D23+курский!D23+каракол!D23+орловка!D23+знаменка!D23+заречный!D23+Раздольное!D23+двуречный!D23+Интернациональный!D23+кумайская!D23+московская!D23+Биртальская!D23+свободненская!D23+ейский!D23+сурган!D23+юбилейное!D23+бузулукская!D23+ярославка!D23+красивое!D23</f>
        <v>103421.6</v>
      </c>
      <c r="E23" s="27">
        <f>'СШ №1'!E23+'СШ №2'!E23+'СШ №3'!E23+'СШ Серикова'!E23+'Алматинская НШ'!E23+аксай!E23+речная!E23+жаныспай!E23+иглик!E23+ковыльный!E23+калачи!E23+курский!E23+каракол!E23+орловка!E23+знаменка!E23+заречный!E23+Раздольное!E23+двуречный!E23+Интернациональный!E23+кумайская!E23+московская!E23+Биртальская!E23+свободненская!E23+ейский!E23+сурган!E23+юбилейное!E23+бузулукская!E23+ярославка!E23+красивое!E23</f>
        <v>103413.59999999999</v>
      </c>
    </row>
    <row r="24" spans="1:5" s="18" customFormat="1">
      <c r="A24" s="21" t="s">
        <v>4</v>
      </c>
      <c r="B24" s="36" t="s">
        <v>3</v>
      </c>
      <c r="C24" s="27">
        <f>'СШ №1'!C24+'СШ №2'!C24+'СШ №3'!C24+'СШ Серикова'!C24+'Алматинская НШ'!C24+аксай!C24+речная!C24+жаныспай!C24+иглик!C24+ковыльный!C24+калачи!C24+курский!C24+каракол!C24+орловка!C24+знаменка!C24+заречный!C24+Раздольное!C24+двуречный!C24+Интернациональный!C24+кумайская!C24+московская!C24+Биртальская!C24+свободненская!C24+ейский!C24+сурган!C24+юбилейное!C24+бузулукская!C24+ярославка!C24+красивое!C24</f>
        <v>107.5</v>
      </c>
      <c r="D24" s="27">
        <f>'СШ №1'!D24+'СШ №2'!D24+'СШ №3'!D24+'СШ Серикова'!D24+'Алматинская НШ'!D24+аксай!D24+речная!D24+жаныспай!D24+иглик!D24+ковыльный!D24+калачи!D24+курский!D24+каракол!D24+орловка!D24+знаменка!D24+заречный!D24+Раздольное!D24+двуречный!D24+Интернациональный!D24+кумайская!D24+московская!D24+Биртальская!D24+свободненская!D24+ейский!D24+сурган!D24+юбилейное!D24+бузулукская!D24+ярославка!D24+красивое!D24</f>
        <v>108.5</v>
      </c>
      <c r="E24" s="27">
        <f>'СШ №1'!E24+'СШ №2'!E24+'СШ №3'!E24+'СШ Серикова'!E24+'Алматинская НШ'!E24+аксай!E24+речная!E24+жаныспай!E24+иглик!E24+ковыльный!E24+калачи!E24+курский!E24+каракол!E24+орловка!E24+знаменка!E24+заречный!E24+Раздольное!E24+двуречный!E24+Интернациональный!E24+кумайская!E24+московская!E24+Биртальская!E24+свободненская!E24+ейский!E24+сурган!E24+юбилейное!E24+бузулукская!E24+ярославка!E24+красивое!E24</f>
        <v>108.5</v>
      </c>
    </row>
    <row r="25" spans="1:5" s="18" customFormat="1" ht="21.95" customHeight="1">
      <c r="A25" s="21" t="s">
        <v>22</v>
      </c>
      <c r="B25" s="34" t="s">
        <v>23</v>
      </c>
      <c r="C25" s="27">
        <f>'СШ №1'!C25+'СШ №2'!C25+'СШ №3'!C25+'СШ Серикова'!C25+'Алматинская НШ'!C25+аксай!C25+речная!C25+жаныспай!C25+иглик!C25+ковыльный!C25+калачи!C25+курский!C25+каракол!C25+орловка!C25+знаменка!C25+заречный!C25+Раздольное!C25+двуречный!C25+Интернациональный!C25+кумайская!C25+московская!C25+Биртальская!C25+свободненская!C25+ейский!C25+сурган!C25+юбилейное!C25+бузулукская!C25+ярославка!C25+красивое!C25</f>
        <v>3259537.0370370378</v>
      </c>
      <c r="D25" s="27">
        <f>D23*1000/3/D24</f>
        <v>317731.49001536093</v>
      </c>
      <c r="E25" s="27">
        <f>E23*1000/3/E24</f>
        <v>317706.91244239622</v>
      </c>
    </row>
    <row r="26" spans="1:5" s="18" customFormat="1" ht="25.5">
      <c r="A26" s="20" t="s">
        <v>19</v>
      </c>
      <c r="B26" s="34" t="s">
        <v>2</v>
      </c>
      <c r="C26" s="27">
        <f>'СШ №1'!C26+'СШ №2'!C26+'СШ №3'!C26+'СШ Серикова'!C26+'Алматинская НШ'!C26+аксай!C26+речная!C26+жаныспай!C26+иглик!C26+ковыльный!C26+калачи!C26+курский!C26+каракол!C26+орловка!C26+знаменка!C26+заречный!C26+Раздольное!C26+двуречный!C26+Интернациональный!C26+кумайская!C26+московская!C26+Биртальская!C26+свободненская!C26+ейский!C26+сурган!C26+юбилейное!C26+бузулукская!C26+ярославка!C26+красивое!C26</f>
        <v>383567</v>
      </c>
      <c r="D26" s="27">
        <f>'СШ №1'!D26+'СШ №2'!D26+'СШ №3'!D26+'СШ Серикова'!D26+'Алматинская НШ'!D26+аксай!D26+речная!D26+жаныспай!D26+иглик!D26+ковыльный!D26+калачи!D26+курский!D26+каракол!D26+орловка!D26+знаменка!D26+заречный!D26+Раздольное!D26+двуречный!D26+Интернациональный!D26+кумайская!D26+московская!D26+Биртальская!D26+свободненская!D26+ейский!D26+сурган!D26+юбилейное!D26+бузулукская!D26+ярославка!D26+красивое!D26</f>
        <v>238311.1</v>
      </c>
      <c r="E26" s="27">
        <f>'СШ №1'!E26+'СШ №2'!E26+'СШ №3'!E26+'СШ Серикова'!E26+'Алматинская НШ'!E26+аксай!E26+речная!E26+жаныспай!E26+иглик!E26+ковыльный!E26+калачи!E26+курский!E26+каракол!E26+орловка!E26+знаменка!E26+заречный!E26+Раздольное!E26+двуречный!E26+Интернациональный!E26+кумайская!E26+московская!E26+Биртальская!E26+свободненская!E26+ейский!E26+сурган!E26+юбилейное!E26+бузулукская!E26+ярославка!E26+красивое!E26</f>
        <v>238300.50000000003</v>
      </c>
    </row>
    <row r="27" spans="1:5" s="18" customFormat="1">
      <c r="A27" s="21" t="s">
        <v>4</v>
      </c>
      <c r="B27" s="36" t="s">
        <v>3</v>
      </c>
      <c r="C27" s="27">
        <f>'СШ №1'!C27+'СШ №2'!C27+'СШ №3'!C27+'СШ Серикова'!C27+'Алматинская НШ'!C27+аксай!C27+речная!C27+жаныспай!C27+иглик!C27+ковыльный!C27+калачи!C27+курский!C27+каракол!C27+орловка!C27+знаменка!C27+заречный!C27+Раздольное!C27+двуречный!C27+Интернациональный!C27+кумайская!C27+московская!C27+Биртальская!C27+свободненская!C27+ейский!C27+сурган!C27+юбилейное!C27+бузулукская!C27+ярославка!C27+красивое!C27</f>
        <v>504.6</v>
      </c>
      <c r="D27" s="27">
        <f>'СШ №1'!D27+'СШ №2'!D27+'СШ №3'!D27+'СШ Серикова'!D27+'Алматинская НШ'!D27+аксай!D27+речная!D27+жаныспай!D27+иглик!D27+ковыльный!D27+калачи!D27+курский!D27+каракол!D27+орловка!D27+знаменка!D27+заречный!D27+Раздольное!D27+двуречный!D27+Интернациональный!D27+кумайская!D27+московская!D27+Биртальская!D27+свободненская!D27+ейский!D27+сурган!D27+юбилейное!D27+бузулукская!D27+ярославка!D27+красивое!D27</f>
        <v>475.5</v>
      </c>
      <c r="E27" s="27">
        <f>'СШ №1'!E27+'СШ №2'!E27+'СШ №3'!E27+'СШ Серикова'!E27+'Алматинская НШ'!E27+аксай!E27+речная!E27+жаныспай!E27+иглик!E27+ковыльный!E27+калачи!E27+курский!E27+каракол!E27+орловка!E27+знаменка!E27+заречный!E27+Раздольное!E27+двуречный!E27+Интернациональный!E27+кумайская!E27+московская!E27+Биртальская!E27+свободненская!E27+ейский!E27+сурган!E27+юбилейное!E27+бузулукская!E27+ярославка!E27+красивое!E27</f>
        <v>474.5</v>
      </c>
    </row>
    <row r="28" spans="1:5" s="18" customFormat="1" ht="21.95" customHeight="1">
      <c r="A28" s="21" t="s">
        <v>22</v>
      </c>
      <c r="B28" s="34" t="s">
        <v>23</v>
      </c>
      <c r="C28" s="27">
        <f>'СШ №1'!C28+'СШ №2'!C28+'СШ №3'!C28+'СШ Серикова'!C28+'Алматинская НШ'!C28+аксай!C28+речная!C28+жаныспай!C28+иглик!C28+ковыльный!C28+калачи!C28+курский!C28+каракол!C28+орловка!C28+знаменка!C28+заречный!C28+Раздольное!C28+двуречный!C28+Интернациональный!C28+кумайская!C28+московская!C28+Биртальская!C28+свободненская!C28+ейский!C28+сурган!C28+юбилейное!C28+бузулукская!C28+ярославка!C28+красивое!C28</f>
        <v>1879633.7577878125</v>
      </c>
      <c r="D28" s="27">
        <f>D26/D27*1000/3</f>
        <v>167060.00701016476</v>
      </c>
      <c r="E28" s="27">
        <f>E26/E27*1000/3</f>
        <v>167404.636459431</v>
      </c>
    </row>
    <row r="29" spans="1:5" s="18" customFormat="1" ht="25.5">
      <c r="A29" s="16" t="s">
        <v>5</v>
      </c>
      <c r="B29" s="34" t="s">
        <v>2</v>
      </c>
      <c r="C29" s="27">
        <f>'СШ №1'!C29+'СШ №2'!C29+'СШ №3'!C29+'СШ Серикова'!C29+'Алматинская НШ'!C29+аксай!C29+речная!C29+жаныспай!C29+иглик!C29+ковыльный!C29+калачи!C29+курский!C29+каракол!C29+орловка!C29+знаменка!C29+заречный!C29+Раздольное!C29+двуречный!C29+Интернациональный!C29+кумайская!C29+московская!C29+Биртальская!C29+свободненская!C29+ейский!C29+сурган!C29+юбилейное!C29+бузулукская!C29+ярославка!C29+красивое!C29</f>
        <v>199371</v>
      </c>
      <c r="D29" s="27">
        <f>'СШ №1'!D29+'СШ №2'!D29+'СШ №3'!D29+'СШ Серикова'!D29+'Алматинская НШ'!D29+аксай!D29+речная!D29+жаныспай!D29+иглик!D29+ковыльный!D29+калачи!D29+курский!D29+каракол!D29+орловка!D29+знаменка!D29+заречный!D29+Раздольное!D29+двуречный!D29+Интернациональный!D29+кумайская!D29+московская!D29+Биртальская!D29+свободненская!D29+ейский!D29+сурган!D29+юбилейное!D29+бузулукская!D29+ярославка!D29+красивое!D29</f>
        <v>156261.1</v>
      </c>
      <c r="E29" s="27">
        <f>'СШ №1'!E29+'СШ №2'!E29+'СШ №3'!E29+'СШ Серикова'!E29+'Алматинская НШ'!E29+аксай!E29+речная!E29+жаныспай!E29+иглик!E29+ковыльный!E29+калачи!E29+курский!E29+каракол!E29+орловка!E29+знаменка!E29+заречный!E29+Раздольное!E29+двуречный!E29+Интернациональный!E29+кумайская!E29+московская!E29+Биртальская!E29+свободненская!E29+ейский!E29+сурган!E29+юбилейное!E29+бузулукская!E29+ярославка!E29+красивое!E29</f>
        <v>156968.99999999997</v>
      </c>
    </row>
    <row r="30" spans="1:5" s="18" customFormat="1" ht="36.75">
      <c r="A30" s="24" t="s">
        <v>6</v>
      </c>
      <c r="B30" s="34" t="s">
        <v>2</v>
      </c>
      <c r="C30" s="27">
        <f>'СШ №1'!C30+'СШ №2'!C30+'СШ №3'!C30+'СШ Серикова'!C30+'Алматинская НШ'!C30+аксай!C30+речная!C30+жаныспай!C30+иглик!C30+ковыльный!C30+калачи!C30+курский!C30+каракол!C30+орловка!C30+знаменка!C30+заречный!C30+Раздольное!C30+двуречный!C30+Интернациональный!C30+кумайская!C30+московская!C30+Биртальская!C30+свободненская!C30+ейский!C30+сурган!C30+юбилейное!C30+бузулукская!C30+ярославка!C30+красивое!C30</f>
        <v>298619</v>
      </c>
      <c r="D30" s="27">
        <f>'СШ №1'!D30+'СШ №2'!D30+'СШ №3'!D30+'СШ Серикова'!D30+'Алматинская НШ'!D30+аксай!D30+речная!D30+жаныспай!D30+иглик!D30+ковыльный!D30+калачи!D30+курский!D30+каракол!D30+орловка!D30+знаменка!D30+заречный!D30+Раздольное!D30+двуречный!D30+Интернациональный!D30+кумайская!D30+московская!D30+Биртальская!D30+свободненская!D30+ейский!D30+сурган!D30+юбилейное!D30+бузулукская!D30+ярославка!D30+красивое!D30</f>
        <v>158558.29999999999</v>
      </c>
      <c r="E30" s="27">
        <f>'СШ №1'!E30+'СШ №2'!E30+'СШ №3'!E30+'СШ Серикова'!E30+'Алматинская НШ'!E30+аксай!E30+речная!E30+жаныспай!E30+иглик!E30+ковыльный!E30+калачи!E30+курский!E30+каракол!E30+орловка!E30+знаменка!E30+заречный!E30+Раздольное!E30+двуречный!E30+Интернациональный!E30+кумайская!E30+московская!E30+Биртальская!E30+свободненская!E30+ейский!E30+сурган!E30+юбилейное!E30+бузулукская!E30+ярославка!E30+красивое!E30</f>
        <v>158781.4</v>
      </c>
    </row>
    <row r="31" spans="1:5" ht="25.5">
      <c r="A31" s="12" t="s">
        <v>7</v>
      </c>
      <c r="B31" s="34" t="s">
        <v>2</v>
      </c>
      <c r="C31" s="27">
        <f>'СШ №1'!C31+'СШ №2'!C31+'СШ №3'!C31+'СШ Серикова'!C31+'Алматинская НШ'!C31+аксай!C31+речная!C31+жаныспай!C31+иглик!C31+ковыльный!C31+калачи!C31+курский!C31+каракол!C31+орловка!C31+знаменка!C31+заречный!C31+Раздольное!C31+двуречный!C31+Интернациональный!C31+кумайская!C31+московская!C31+Биртальская!C31+свободненская!C31+ейский!C31+сурган!C31+юбилейное!C31+бузулукская!C31+ярославка!C31+красивое!C31</f>
        <v>5770</v>
      </c>
      <c r="D31" s="27">
        <f>'СШ №1'!D31+'СШ №2'!D31+'СШ №3'!D31+'СШ Серикова'!D31+'Алматинская НШ'!D31+аксай!D31+речная!D31+жаныспай!D31+иглик!D31+ковыльный!D31+калачи!D31+курский!D31+каракол!D31+орловка!D31+знаменка!D31+заречный!D31+Раздольное!D31+двуречный!D31+Интернациональный!D31+кумайская!D31+московская!D31+Биртальская!D31+свободненская!D31+ейский!D31+сурган!D31+юбилейное!D31+бузулукская!D31+ярославка!D31+красивое!D31</f>
        <v>37.5</v>
      </c>
      <c r="E31" s="27">
        <f>'СШ №1'!E31+'СШ №2'!E31+'СШ №3'!E31+'СШ Серикова'!E31+'Алматинская НШ'!E31+аксай!E31+речная!E31+жаныспай!E31+иглик!E31+ковыльный!E31+калачи!E31+курский!E31+каракол!E31+орловка!E31+знаменка!E31+заречный!E31+Раздольное!E31+двуречный!E31+Интернациональный!E31+кумайская!E31+московская!E31+Биртальская!E31+свободненская!E31+ейский!E31+сурган!E31+юбилейное!E31+бузулукская!E31+ярославка!E31+красивое!E31</f>
        <v>37.5</v>
      </c>
    </row>
    <row r="32" spans="1:5" ht="36.75">
      <c r="A32" s="12" t="s">
        <v>8</v>
      </c>
      <c r="B32" s="34" t="s">
        <v>2</v>
      </c>
      <c r="C32" s="27">
        <f>'СШ №1'!C32+'СШ №2'!C32+'СШ №3'!C32+'СШ Серикова'!C32+'Алматинская НШ'!C32+аксай!C32+речная!C32+жаныспай!C32+иглик!C32+ковыльный!C32+калачи!C32+курский!C32+каракол!C32+орловка!C32+знаменка!C32+заречный!C32+Раздольное!C32+двуречный!C32+Интернациональный!C32+кумайская!C32+московская!C32+Биртальская!C32+свободненская!C32+ейский!C32+сурган!C32+юбилейное!C32+бузулукская!C32+ярославка!C32+красивое!C32</f>
        <v>454188</v>
      </c>
      <c r="D32" s="27">
        <f>'СШ №1'!D32+'СШ №2'!D32+'СШ №3'!D32+'СШ Серикова'!D32+'Алматинская НШ'!D32+аксай!D32+речная!D32+жаныспай!D32+иглик!D32+ковыльный!D32+калачи!D32+курский!D32+каракол!D32+орловка!D32+знаменка!D32+заречный!D32+Раздольное!D32+двуречный!D32+Интернациональный!D32+кумайская!D32+московская!D32+Биртальская!D32+свободненская!D32+ейский!D32+сурган!D32+юбилейное!D32+бузулукская!D32+ярославка!D32+красивое!D32</f>
        <v>181696.4</v>
      </c>
      <c r="E32" s="27">
        <f>'СШ №1'!E32+'СШ №2'!E32+'СШ №3'!E32+'СШ Серикова'!E32+'Алматинская НШ'!E32+аксай!E32+речная!E32+жаныспай!E32+иглик!E32+ковыльный!E32+калачи!E32+курский!E32+каракол!E32+орловка!E32+знаменка!E32+заречный!E32+Раздольное!E32+двуречный!E32+Интернациональный!E32+кумайская!E32+московская!E32+Биртальская!E32+свободненская!E32+ейский!E32+сурган!E32+юбилейное!E32+бузулукская!E32+ярославка!E32+красивое!E32</f>
        <v>183016.1</v>
      </c>
    </row>
    <row r="33" spans="1:5" ht="38.25" customHeight="1">
      <c r="A33" s="12" t="s">
        <v>9</v>
      </c>
      <c r="B33" s="34" t="s">
        <v>2</v>
      </c>
      <c r="C33" s="27">
        <f>'СШ №1'!C33+'СШ №2'!C33+'СШ №3'!C33+'СШ Серикова'!C33+'Алматинская НШ'!C33+аксай!C33+речная!C33+жаныспай!C33+иглик!C33+ковыльный!C33+калачи!C33+курский!C33+каракол!C33+орловка!C33+знаменка!C33+заречный!C33+Раздольное!C33+двуречный!C33+Интернациональный!C33+кумайская!C33+московская!C33+Биртальская!C33+свободненская!C33+ейский!C33+сурган!C33+юбилейное!C33+бузулукская!C33+ярославка!C33+красивое!C33</f>
        <v>106789</v>
      </c>
      <c r="D33" s="27">
        <f>'СШ №1'!D33+'СШ №2'!D33+'СШ №3'!D33+'СШ Серикова'!D33+'Алматинская НШ'!D33+аксай!D33+речная!D33+жаныспай!D33+иглик!D33+ковыльный!D33+калачи!D33+курский!D33+каракол!D33+орловка!D33+знаменка!D33+заречный!D33+Раздольное!D33+двуречный!D33+Интернациональный!D33+кумайская!D33+московская!D33+Биртальская!D33+свободненская!D33+ейский!D33+сурган!D33+юбилейное!D33+бузулукская!D33+ярославка!D33+красивое!D33</f>
        <v>59667.6</v>
      </c>
      <c r="E33" s="27">
        <f>'СШ №1'!E33+'СШ №2'!E33+'СШ №3'!E33+'СШ Серикова'!E33+'Алматинская НШ'!E33+аксай!E33+речная!E33+жаныспай!E33+иглик!E33+ковыльный!E33+калачи!E33+курский!E33+каракол!E33+орловка!E33+знаменка!E33+заречный!E33+Раздольное!E33+двуречный!E33+Интернациональный!E33+кумайская!E33+московская!E33+Биртальская!E33+свободненская!E33+ейский!E33+сурган!E33+юбилейное!E33+бузулукская!E33+ярославка!E33+красивое!E33</f>
        <v>61335.60000000002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FF0000"/>
  </sheetPr>
  <dimension ref="A1:L33"/>
  <sheetViews>
    <sheetView topLeftCell="A14" zoomScale="70" zoomScaleNormal="70" workbookViewId="0">
      <selection activeCell="H19" sqref="H19"/>
    </sheetView>
  </sheetViews>
  <sheetFormatPr defaultColWidth="9.140625" defaultRowHeight="20.25"/>
  <cols>
    <col min="1" max="1" width="69.42578125" style="2" customWidth="1"/>
    <col min="2" max="2" width="9.140625" style="3"/>
    <col min="3" max="4" width="12" style="31" customWidth="1"/>
    <col min="5" max="6" width="13.5703125" style="31" customWidth="1"/>
    <col min="7" max="7" width="11" style="29" customWidth="1"/>
    <col min="8" max="8" width="12" style="29" customWidth="1"/>
    <col min="9" max="9" width="13.5703125" style="2" customWidth="1"/>
    <col min="10" max="16384" width="9.140625" style="2"/>
  </cols>
  <sheetData>
    <row r="1" spans="1:12">
      <c r="A1" s="114" t="s">
        <v>12</v>
      </c>
      <c r="B1" s="114"/>
      <c r="C1" s="114"/>
      <c r="D1" s="114"/>
      <c r="E1" s="114"/>
      <c r="F1" s="66"/>
    </row>
    <row r="2" spans="1:12">
      <c r="A2" s="114" t="s">
        <v>91</v>
      </c>
      <c r="B2" s="114"/>
      <c r="C2" s="114"/>
      <c r="D2" s="114"/>
      <c r="E2" s="114"/>
      <c r="F2" s="66"/>
    </row>
    <row r="3" spans="1:12">
      <c r="A3" s="1"/>
    </row>
    <row r="4" spans="1:12" ht="42" customHeight="1">
      <c r="A4" s="121" t="s">
        <v>37</v>
      </c>
      <c r="B4" s="121"/>
      <c r="C4" s="121"/>
      <c r="D4" s="121"/>
      <c r="E4" s="121"/>
      <c r="F4" s="62"/>
    </row>
    <row r="5" spans="1:12" ht="15.75" customHeight="1">
      <c r="A5" s="116" t="s">
        <v>13</v>
      </c>
      <c r="B5" s="116"/>
      <c r="C5" s="116"/>
      <c r="D5" s="116"/>
      <c r="E5" s="116"/>
      <c r="F5" s="63"/>
    </row>
    <row r="6" spans="1:12">
      <c r="A6" s="4"/>
    </row>
    <row r="7" spans="1:12">
      <c r="A7" s="13" t="s">
        <v>14</v>
      </c>
    </row>
    <row r="8" spans="1:12">
      <c r="A8" s="1"/>
    </row>
    <row r="9" spans="1:12">
      <c r="A9" s="117" t="s">
        <v>24</v>
      </c>
      <c r="B9" s="120" t="s">
        <v>15</v>
      </c>
      <c r="C9" s="119" t="s">
        <v>58</v>
      </c>
      <c r="D9" s="119"/>
      <c r="E9" s="119"/>
      <c r="F9" s="90" t="s">
        <v>90</v>
      </c>
      <c r="L9" s="29"/>
    </row>
    <row r="10" spans="1:12" ht="40.5">
      <c r="A10" s="117"/>
      <c r="B10" s="120"/>
      <c r="C10" s="32" t="s">
        <v>16</v>
      </c>
      <c r="D10" s="32" t="s">
        <v>17</v>
      </c>
      <c r="E10" s="33" t="s">
        <v>11</v>
      </c>
      <c r="F10" s="33"/>
    </row>
    <row r="11" spans="1:12">
      <c r="A11" s="5" t="s">
        <v>18</v>
      </c>
      <c r="B11" s="6" t="s">
        <v>10</v>
      </c>
      <c r="C11" s="43">
        <v>43</v>
      </c>
      <c r="D11" s="43">
        <v>43</v>
      </c>
      <c r="E11" s="43">
        <v>43</v>
      </c>
      <c r="F11" s="27"/>
    </row>
    <row r="12" spans="1:12" ht="25.5">
      <c r="A12" s="10" t="s">
        <v>20</v>
      </c>
      <c r="B12" s="6" t="s">
        <v>2</v>
      </c>
      <c r="C12" s="27">
        <f>(C13-C32)/C11</f>
        <v>1507.2790697674418</v>
      </c>
      <c r="D12" s="27">
        <f t="shared" ref="D12:E12" si="0">(D13-D32)/D11</f>
        <v>1015.4883720930233</v>
      </c>
      <c r="E12" s="27">
        <f t="shared" si="0"/>
        <v>1015.3976744186047</v>
      </c>
      <c r="F12" s="27"/>
    </row>
    <row r="13" spans="1:12" ht="25.5">
      <c r="A13" s="5" t="s">
        <v>119</v>
      </c>
      <c r="B13" s="6" t="s">
        <v>2</v>
      </c>
      <c r="C13" s="79">
        <f>C15+C29+C30+C31+C32+C33</f>
        <v>66339</v>
      </c>
      <c r="D13" s="79">
        <f>D15+D29+D30+D31+D32+D33</f>
        <v>44702</v>
      </c>
      <c r="E13" s="79">
        <f>E15+E29+E30+E31+E32+E33</f>
        <v>44698.2</v>
      </c>
      <c r="F13" s="27"/>
      <c r="G13" s="29" t="s">
        <v>27</v>
      </c>
    </row>
    <row r="14" spans="1:12">
      <c r="A14" s="8" t="s">
        <v>0</v>
      </c>
      <c r="B14" s="9"/>
      <c r="C14" s="27">
        <v>0</v>
      </c>
      <c r="D14" s="27">
        <f t="shared" ref="D14:D16" si="1">C14</f>
        <v>0</v>
      </c>
      <c r="E14" s="27">
        <v>0</v>
      </c>
      <c r="F14" s="27"/>
      <c r="H14" s="31"/>
    </row>
    <row r="15" spans="1:12" ht="25.5">
      <c r="A15" s="5" t="s">
        <v>120</v>
      </c>
      <c r="B15" s="6" t="s">
        <v>2</v>
      </c>
      <c r="C15" s="79">
        <f>C17+C20+C23+C26</f>
        <v>48800</v>
      </c>
      <c r="D15" s="79">
        <f>D17+D20+D23+D26</f>
        <v>36198</v>
      </c>
      <c r="E15" s="79">
        <f>E17+E20+E23+E26</f>
        <v>36195.5</v>
      </c>
      <c r="F15" s="58">
        <f>F17+F20+F23+F26</f>
        <v>8309.7000000000007</v>
      </c>
      <c r="G15" s="58"/>
      <c r="I15" s="15"/>
    </row>
    <row r="16" spans="1:12">
      <c r="A16" s="8" t="s">
        <v>1</v>
      </c>
      <c r="B16" s="9"/>
      <c r="C16" s="27">
        <v>0</v>
      </c>
      <c r="D16" s="27">
        <f t="shared" si="1"/>
        <v>0</v>
      </c>
      <c r="E16" s="27">
        <v>0</v>
      </c>
      <c r="F16" s="27"/>
    </row>
    <row r="17" spans="1:12" s="18" customFormat="1" ht="25.5">
      <c r="A17" s="20" t="s">
        <v>25</v>
      </c>
      <c r="B17" s="17" t="s">
        <v>2</v>
      </c>
      <c r="C17" s="43">
        <v>6100</v>
      </c>
      <c r="D17" s="43">
        <v>5420.5</v>
      </c>
      <c r="E17" s="43">
        <v>5419.3</v>
      </c>
      <c r="F17" s="27">
        <v>1150</v>
      </c>
      <c r="G17" s="29"/>
      <c r="H17" s="29"/>
    </row>
    <row r="18" spans="1:12" s="18" customFormat="1">
      <c r="A18" s="21" t="s">
        <v>4</v>
      </c>
      <c r="B18" s="22" t="s">
        <v>3</v>
      </c>
      <c r="C18" s="28">
        <v>2</v>
      </c>
      <c r="D18" s="27">
        <v>3</v>
      </c>
      <c r="E18" s="28">
        <v>3</v>
      </c>
      <c r="F18" s="28"/>
      <c r="G18" s="29"/>
      <c r="H18" s="29"/>
    </row>
    <row r="19" spans="1:12" s="18" customFormat="1" ht="21.95" customHeight="1">
      <c r="A19" s="21" t="s">
        <v>22</v>
      </c>
      <c r="B19" s="17" t="s">
        <v>23</v>
      </c>
      <c r="C19" s="27">
        <f>C17/C18/12*1000</f>
        <v>254166.66666666666</v>
      </c>
      <c r="D19" s="27">
        <f>D17*1000/9/D18</f>
        <v>200759.25925925924</v>
      </c>
      <c r="E19" s="27">
        <f>E17*1000/9/E18</f>
        <v>200714.81481481483</v>
      </c>
      <c r="F19" s="27"/>
      <c r="G19" s="29"/>
      <c r="H19" s="29"/>
    </row>
    <row r="20" spans="1:12" s="18" customFormat="1" ht="25.5">
      <c r="A20" s="20" t="s">
        <v>26</v>
      </c>
      <c r="B20" s="17" t="s">
        <v>2</v>
      </c>
      <c r="C20" s="43">
        <v>30000</v>
      </c>
      <c r="D20" s="43">
        <v>22913.5</v>
      </c>
      <c r="E20" s="43">
        <v>22913.1</v>
      </c>
      <c r="F20" s="27">
        <v>5369.7</v>
      </c>
      <c r="G20" s="29"/>
      <c r="H20" s="29"/>
    </row>
    <row r="21" spans="1:12" s="18" customFormat="1">
      <c r="A21" s="21" t="s">
        <v>4</v>
      </c>
      <c r="B21" s="22" t="s">
        <v>3</v>
      </c>
      <c r="C21" s="28">
        <v>14</v>
      </c>
      <c r="D21" s="27">
        <v>11</v>
      </c>
      <c r="E21" s="28">
        <v>11</v>
      </c>
      <c r="F21" s="28"/>
      <c r="G21" s="29"/>
      <c r="H21" s="29"/>
    </row>
    <row r="22" spans="1:12" ht="21.95" customHeight="1">
      <c r="A22" s="10" t="s">
        <v>22</v>
      </c>
      <c r="B22" s="6" t="s">
        <v>23</v>
      </c>
      <c r="C22" s="27">
        <f>C20/C21/12*1000</f>
        <v>178571.42857142855</v>
      </c>
      <c r="D22" s="27">
        <f>D20*1000/9/D21</f>
        <v>231449.49494949495</v>
      </c>
      <c r="E22" s="27">
        <f>E20*1000/9/E21</f>
        <v>231445.45454545456</v>
      </c>
      <c r="F22" s="27"/>
    </row>
    <row r="23" spans="1:12" ht="39">
      <c r="A23" s="14" t="s">
        <v>21</v>
      </c>
      <c r="B23" s="6" t="s">
        <v>2</v>
      </c>
      <c r="C23" s="43">
        <v>2200</v>
      </c>
      <c r="D23" s="43">
        <v>1751</v>
      </c>
      <c r="E23" s="43">
        <v>1751</v>
      </c>
      <c r="F23" s="27">
        <v>540</v>
      </c>
    </row>
    <row r="24" spans="1:12">
      <c r="A24" s="10" t="s">
        <v>4</v>
      </c>
      <c r="B24" s="11" t="s">
        <v>3</v>
      </c>
      <c r="C24" s="28">
        <v>2</v>
      </c>
      <c r="D24" s="27">
        <v>2</v>
      </c>
      <c r="E24" s="28">
        <v>2</v>
      </c>
      <c r="F24" s="28"/>
    </row>
    <row r="25" spans="1:12" ht="21.95" customHeight="1">
      <c r="A25" s="10" t="s">
        <v>22</v>
      </c>
      <c r="B25" s="6" t="s">
        <v>23</v>
      </c>
      <c r="C25" s="27">
        <f>C23/C24/12*1000</f>
        <v>91666.666666666672</v>
      </c>
      <c r="D25" s="27">
        <f>D23*1000/9/D24</f>
        <v>97277.777777777781</v>
      </c>
      <c r="E25" s="27">
        <f>E23*1000/9/E24</f>
        <v>97277.777777777781</v>
      </c>
      <c r="F25" s="27"/>
    </row>
    <row r="26" spans="1:12" ht="25.5">
      <c r="A26" s="7" t="s">
        <v>19</v>
      </c>
      <c r="B26" s="6" t="s">
        <v>2</v>
      </c>
      <c r="C26" s="43">
        <v>10500</v>
      </c>
      <c r="D26" s="43">
        <v>6113</v>
      </c>
      <c r="E26" s="43">
        <v>6112.1</v>
      </c>
      <c r="F26" s="27">
        <v>1250</v>
      </c>
    </row>
    <row r="27" spans="1:12">
      <c r="A27" s="10" t="s">
        <v>4</v>
      </c>
      <c r="B27" s="11" t="s">
        <v>3</v>
      </c>
      <c r="C27" s="28">
        <v>16</v>
      </c>
      <c r="D27" s="27">
        <v>10</v>
      </c>
      <c r="E27" s="28">
        <v>10</v>
      </c>
      <c r="F27" s="28"/>
    </row>
    <row r="28" spans="1:12" ht="21.95" customHeight="1">
      <c r="A28" s="10" t="s">
        <v>22</v>
      </c>
      <c r="B28" s="6" t="s">
        <v>23</v>
      </c>
      <c r="C28" s="27">
        <f>C26/C27/12*1000</f>
        <v>54687.5</v>
      </c>
      <c r="D28" s="27">
        <f>D26*1000/9/D27</f>
        <v>67922.222222222219</v>
      </c>
      <c r="E28" s="27">
        <f>E26*1000/9/E27</f>
        <v>67912.222222222219</v>
      </c>
      <c r="F28" s="27"/>
    </row>
    <row r="29" spans="1:12" ht="25.5">
      <c r="A29" s="5" t="s">
        <v>5</v>
      </c>
      <c r="B29" s="6" t="s">
        <v>2</v>
      </c>
      <c r="C29" s="43">
        <v>5200</v>
      </c>
      <c r="D29" s="85">
        <v>3589</v>
      </c>
      <c r="E29" s="85">
        <v>3588.8</v>
      </c>
      <c r="F29" s="85">
        <v>874.2</v>
      </c>
      <c r="G29" s="44" t="s">
        <v>59</v>
      </c>
      <c r="H29" s="44" t="s">
        <v>67</v>
      </c>
      <c r="I29" s="44" t="s">
        <v>64</v>
      </c>
      <c r="J29" s="49" t="s">
        <v>62</v>
      </c>
      <c r="K29" s="49" t="s">
        <v>66</v>
      </c>
    </row>
    <row r="30" spans="1:12" ht="36.75">
      <c r="A30" s="12" t="s">
        <v>6</v>
      </c>
      <c r="B30" s="6" t="s">
        <v>2</v>
      </c>
      <c r="C30" s="27">
        <v>8500</v>
      </c>
      <c r="D30" s="85">
        <v>3019</v>
      </c>
      <c r="E30" s="85">
        <v>3018.1</v>
      </c>
      <c r="F30" s="85">
        <v>66.599999999999994</v>
      </c>
      <c r="G30" s="44">
        <v>53.5</v>
      </c>
      <c r="H30" s="44">
        <v>67.3</v>
      </c>
      <c r="I30" s="49">
        <v>1384.3</v>
      </c>
      <c r="J30" s="49">
        <v>0</v>
      </c>
      <c r="K30" s="49">
        <v>0</v>
      </c>
      <c r="L30" s="2" t="s">
        <v>74</v>
      </c>
    </row>
    <row r="31" spans="1:12" ht="25.5">
      <c r="A31" s="12" t="s">
        <v>7</v>
      </c>
      <c r="B31" s="6" t="s">
        <v>2</v>
      </c>
      <c r="C31" s="27">
        <v>0</v>
      </c>
      <c r="D31" s="27">
        <v>0</v>
      </c>
      <c r="E31" s="27">
        <v>0</v>
      </c>
      <c r="F31" s="27">
        <v>0</v>
      </c>
      <c r="G31" s="44">
        <v>53.4</v>
      </c>
      <c r="H31" s="44">
        <v>25.3</v>
      </c>
      <c r="I31" s="44">
        <v>1367.7</v>
      </c>
      <c r="J31" s="49">
        <v>0</v>
      </c>
      <c r="K31" s="49">
        <v>0</v>
      </c>
      <c r="L31" s="2" t="s">
        <v>72</v>
      </c>
    </row>
    <row r="32" spans="1:12" ht="36.75">
      <c r="A32" s="12" t="s">
        <v>8</v>
      </c>
      <c r="B32" s="6" t="s">
        <v>2</v>
      </c>
      <c r="C32" s="27">
        <v>1526</v>
      </c>
      <c r="D32" s="85">
        <v>1036</v>
      </c>
      <c r="E32" s="85">
        <v>1036.0999999999999</v>
      </c>
      <c r="F32" s="85">
        <v>730</v>
      </c>
      <c r="G32" s="29">
        <v>53.4</v>
      </c>
      <c r="H32" s="29">
        <v>13.2</v>
      </c>
      <c r="I32" s="2">
        <v>0</v>
      </c>
      <c r="J32" s="49">
        <v>0</v>
      </c>
      <c r="K32" s="49">
        <v>0</v>
      </c>
      <c r="L32" s="2" t="s">
        <v>88</v>
      </c>
    </row>
    <row r="33" spans="1:6" ht="51.75" customHeight="1">
      <c r="A33" s="12" t="s">
        <v>9</v>
      </c>
      <c r="B33" s="6" t="s">
        <v>2</v>
      </c>
      <c r="C33" s="27">
        <v>2313</v>
      </c>
      <c r="D33" s="85">
        <v>860</v>
      </c>
      <c r="E33" s="85">
        <v>859.7</v>
      </c>
      <c r="F33" s="85">
        <v>273.8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FF0000"/>
  </sheetPr>
  <dimension ref="A1:L33"/>
  <sheetViews>
    <sheetView zoomScale="70" zoomScaleNormal="70" workbookViewId="0">
      <selection activeCell="H22" sqref="H22"/>
    </sheetView>
  </sheetViews>
  <sheetFormatPr defaultColWidth="9.140625" defaultRowHeight="20.25"/>
  <cols>
    <col min="1" max="1" width="69.42578125" style="2" customWidth="1"/>
    <col min="2" max="2" width="9.140625" style="3"/>
    <col min="3" max="4" width="12" style="31" customWidth="1"/>
    <col min="5" max="5" width="29.140625" style="31" customWidth="1"/>
    <col min="6" max="6" width="13.85546875" style="31" customWidth="1"/>
    <col min="7" max="7" width="12.28515625" style="29" customWidth="1"/>
    <col min="8" max="8" width="12" style="2" customWidth="1"/>
    <col min="9" max="9" width="9.140625" style="2"/>
    <col min="10" max="10" width="12" style="2" customWidth="1"/>
    <col min="11" max="11" width="9.140625" style="2"/>
    <col min="12" max="12" width="13.28515625" style="2" customWidth="1"/>
    <col min="13" max="16384" width="9.140625" style="2"/>
  </cols>
  <sheetData>
    <row r="1" spans="1:12">
      <c r="A1" s="114" t="s">
        <v>12</v>
      </c>
      <c r="B1" s="114"/>
      <c r="C1" s="114"/>
      <c r="D1" s="114"/>
      <c r="E1" s="114"/>
      <c r="F1" s="74"/>
    </row>
    <row r="2" spans="1:12">
      <c r="A2" s="114" t="s">
        <v>91</v>
      </c>
      <c r="B2" s="114"/>
      <c r="C2" s="114"/>
      <c r="D2" s="114"/>
      <c r="E2" s="114"/>
      <c r="F2" s="74"/>
    </row>
    <row r="3" spans="1:12">
      <c r="A3" s="1"/>
    </row>
    <row r="4" spans="1:12" ht="49.5" customHeight="1">
      <c r="A4" s="121" t="s">
        <v>38</v>
      </c>
      <c r="B4" s="121"/>
      <c r="C4" s="121"/>
      <c r="D4" s="121"/>
      <c r="E4" s="121"/>
      <c r="F4" s="62"/>
    </row>
    <row r="5" spans="1:12" ht="15.75" customHeight="1">
      <c r="A5" s="116" t="s">
        <v>13</v>
      </c>
      <c r="B5" s="116"/>
      <c r="C5" s="116"/>
      <c r="D5" s="116"/>
      <c r="E5" s="116"/>
      <c r="F5" s="63"/>
    </row>
    <row r="6" spans="1:12">
      <c r="A6" s="4"/>
    </row>
    <row r="7" spans="1:12">
      <c r="A7" s="13" t="s">
        <v>14</v>
      </c>
    </row>
    <row r="8" spans="1:12">
      <c r="A8" s="1"/>
    </row>
    <row r="9" spans="1:12">
      <c r="A9" s="117" t="s">
        <v>24</v>
      </c>
      <c r="B9" s="120" t="s">
        <v>15</v>
      </c>
      <c r="C9" s="119" t="s">
        <v>68</v>
      </c>
      <c r="D9" s="119"/>
      <c r="E9" s="119"/>
      <c r="F9" s="91" t="s">
        <v>90</v>
      </c>
      <c r="G9" s="26"/>
      <c r="L9" s="29"/>
    </row>
    <row r="10" spans="1:12" ht="40.5">
      <c r="A10" s="117"/>
      <c r="B10" s="120"/>
      <c r="C10" s="32" t="s">
        <v>16</v>
      </c>
      <c r="D10" s="32" t="s">
        <v>17</v>
      </c>
      <c r="E10" s="33" t="s">
        <v>11</v>
      </c>
      <c r="F10" s="33"/>
      <c r="G10" s="26" t="s">
        <v>27</v>
      </c>
    </row>
    <row r="11" spans="1:12">
      <c r="A11" s="5" t="s">
        <v>18</v>
      </c>
      <c r="B11" s="6" t="s">
        <v>10</v>
      </c>
      <c r="C11" s="43">
        <v>76</v>
      </c>
      <c r="D11" s="43">
        <v>76</v>
      </c>
      <c r="E11" s="43">
        <v>76</v>
      </c>
      <c r="F11" s="43"/>
      <c r="G11" s="26"/>
    </row>
    <row r="12" spans="1:12" ht="25.5">
      <c r="A12" s="10" t="s">
        <v>20</v>
      </c>
      <c r="B12" s="6" t="s">
        <v>2</v>
      </c>
      <c r="C12" s="27">
        <f>(C13-C32)/C11</f>
        <v>1071.4868421052631</v>
      </c>
      <c r="D12" s="27">
        <f t="shared" ref="D12:E12" si="0">(D13-D32)/D11</f>
        <v>672.41447368421052</v>
      </c>
      <c r="E12" s="27">
        <f t="shared" si="0"/>
        <v>672.37105263157889</v>
      </c>
      <c r="F12" s="27"/>
      <c r="G12" s="26"/>
    </row>
    <row r="13" spans="1:12" ht="25.5">
      <c r="A13" s="5" t="s">
        <v>86</v>
      </c>
      <c r="B13" s="6" t="s">
        <v>2</v>
      </c>
      <c r="C13" s="79">
        <f>C15+C29+C30+C31+C32+C33</f>
        <v>82893</v>
      </c>
      <c r="D13" s="79">
        <f>D15+D29+D30+D31+D32+D33</f>
        <v>52416.5</v>
      </c>
      <c r="E13" s="79">
        <f>E15+E29+E30+E31+E32+E33</f>
        <v>52412.299999999996</v>
      </c>
      <c r="F13" s="43"/>
      <c r="G13" s="26"/>
      <c r="H13" s="2" t="s">
        <v>27</v>
      </c>
    </row>
    <row r="14" spans="1:12">
      <c r="A14" s="8" t="s">
        <v>0</v>
      </c>
      <c r="B14" s="9"/>
      <c r="C14" s="27"/>
      <c r="D14" s="27">
        <f t="shared" ref="D14" si="1">C14</f>
        <v>0</v>
      </c>
      <c r="E14" s="27"/>
      <c r="F14" s="27"/>
      <c r="G14" s="26"/>
      <c r="H14" s="15"/>
    </row>
    <row r="15" spans="1:12" ht="25.5">
      <c r="A15" s="5" t="s">
        <v>87</v>
      </c>
      <c r="B15" s="6" t="s">
        <v>2</v>
      </c>
      <c r="C15" s="79">
        <f>C17+C20+C23+C26</f>
        <v>67313</v>
      </c>
      <c r="D15" s="79">
        <f>D17+D20+D23+D26</f>
        <v>43208</v>
      </c>
      <c r="E15" s="79">
        <f>E17+E20+E23+E26</f>
        <v>43206.2</v>
      </c>
      <c r="F15" s="79">
        <f>F17+F20+F23+F26</f>
        <v>12174.1</v>
      </c>
      <c r="G15" s="79"/>
      <c r="H15" s="15"/>
    </row>
    <row r="16" spans="1:12">
      <c r="A16" s="8" t="s">
        <v>1</v>
      </c>
      <c r="B16" s="9"/>
      <c r="C16" s="27">
        <v>0</v>
      </c>
      <c r="D16" s="27">
        <f t="shared" ref="D16" si="2">C16</f>
        <v>0</v>
      </c>
      <c r="E16" s="27">
        <v>0</v>
      </c>
      <c r="F16" s="27"/>
      <c r="G16" s="26"/>
    </row>
    <row r="17" spans="1:11" s="18" customFormat="1" ht="25.5">
      <c r="A17" s="20" t="s">
        <v>25</v>
      </c>
      <c r="B17" s="17" t="s">
        <v>2</v>
      </c>
      <c r="C17" s="43">
        <v>5513</v>
      </c>
      <c r="D17" s="43">
        <v>5055</v>
      </c>
      <c r="E17" s="43">
        <v>5054.8999999999996</v>
      </c>
      <c r="F17" s="43">
        <v>1510</v>
      </c>
      <c r="G17" s="26"/>
    </row>
    <row r="18" spans="1:11" s="18" customFormat="1">
      <c r="A18" s="21" t="s">
        <v>4</v>
      </c>
      <c r="B18" s="22" t="s">
        <v>3</v>
      </c>
      <c r="C18" s="27">
        <v>3</v>
      </c>
      <c r="D18" s="27">
        <v>3</v>
      </c>
      <c r="E18" s="27">
        <v>3</v>
      </c>
      <c r="F18" s="27">
        <v>2</v>
      </c>
      <c r="G18" s="26"/>
    </row>
    <row r="19" spans="1:11" s="18" customFormat="1" ht="21.95" customHeight="1">
      <c r="A19" s="21" t="s">
        <v>22</v>
      </c>
      <c r="B19" s="17" t="s">
        <v>23</v>
      </c>
      <c r="C19" s="27">
        <f>C17/C18/12*1000</f>
        <v>153138.88888888888</v>
      </c>
      <c r="D19" s="27">
        <f>D17*1000/9/D18</f>
        <v>187222.22222222222</v>
      </c>
      <c r="E19" s="27">
        <f>E17*1000/9/E18</f>
        <v>187218.51851851851</v>
      </c>
      <c r="F19" s="27"/>
      <c r="G19" s="26"/>
    </row>
    <row r="20" spans="1:11" s="18" customFormat="1" ht="25.5">
      <c r="A20" s="20" t="s">
        <v>26</v>
      </c>
      <c r="B20" s="17" t="s">
        <v>2</v>
      </c>
      <c r="C20" s="43">
        <v>49800</v>
      </c>
      <c r="D20" s="43">
        <v>30150</v>
      </c>
      <c r="E20" s="43">
        <v>30149.200000000001</v>
      </c>
      <c r="F20" s="43">
        <v>8301.1</v>
      </c>
      <c r="G20" s="26"/>
    </row>
    <row r="21" spans="1:11">
      <c r="A21" s="10" t="s">
        <v>4</v>
      </c>
      <c r="B21" s="11" t="s">
        <v>3</v>
      </c>
      <c r="C21" s="27">
        <v>13.5</v>
      </c>
      <c r="D21" s="27">
        <v>13.5</v>
      </c>
      <c r="E21" s="27">
        <v>13.5</v>
      </c>
      <c r="F21" s="27">
        <v>10</v>
      </c>
      <c r="G21" s="26"/>
    </row>
    <row r="22" spans="1:11" ht="21.95" customHeight="1">
      <c r="A22" s="10" t="s">
        <v>22</v>
      </c>
      <c r="B22" s="6" t="s">
        <v>23</v>
      </c>
      <c r="C22" s="27">
        <f>C20/C21/12*1000</f>
        <v>307407.40740740742</v>
      </c>
      <c r="D22" s="27">
        <f>D20*1000/9/D21</f>
        <v>248148.14814814815</v>
      </c>
      <c r="E22" s="27">
        <f>E20*1000/9/E21</f>
        <v>248141.56378600822</v>
      </c>
      <c r="F22" s="27"/>
      <c r="G22" s="26"/>
    </row>
    <row r="23" spans="1:11" ht="39">
      <c r="A23" s="14" t="s">
        <v>21</v>
      </c>
      <c r="B23" s="6" t="s">
        <v>2</v>
      </c>
      <c r="C23" s="43">
        <v>4500</v>
      </c>
      <c r="D23" s="43">
        <v>2798</v>
      </c>
      <c r="E23" s="43">
        <v>2797.5</v>
      </c>
      <c r="F23" s="43">
        <v>903</v>
      </c>
      <c r="G23" s="26"/>
    </row>
    <row r="24" spans="1:11">
      <c r="A24" s="10" t="s">
        <v>4</v>
      </c>
      <c r="B24" s="11" t="s">
        <v>3</v>
      </c>
      <c r="C24" s="27">
        <v>3</v>
      </c>
      <c r="D24" s="27">
        <v>3</v>
      </c>
      <c r="E24" s="27">
        <v>3</v>
      </c>
      <c r="F24" s="27">
        <v>2</v>
      </c>
      <c r="G24" s="26"/>
    </row>
    <row r="25" spans="1:11" ht="21.95" customHeight="1">
      <c r="A25" s="10" t="s">
        <v>22</v>
      </c>
      <c r="B25" s="6" t="s">
        <v>23</v>
      </c>
      <c r="C25" s="27">
        <f>C23/C24/12*1000</f>
        <v>125000</v>
      </c>
      <c r="D25" s="27">
        <f>D23*1000/9/D24</f>
        <v>103629.62962962962</v>
      </c>
      <c r="E25" s="27">
        <f>E23*1000/9/E24</f>
        <v>103611.11111111111</v>
      </c>
      <c r="F25" s="27"/>
      <c r="G25" s="26"/>
    </row>
    <row r="26" spans="1:11" ht="25.5">
      <c r="A26" s="7" t="s">
        <v>19</v>
      </c>
      <c r="B26" s="6" t="s">
        <v>2</v>
      </c>
      <c r="C26" s="43">
        <v>7500</v>
      </c>
      <c r="D26" s="43">
        <v>5205</v>
      </c>
      <c r="E26" s="43">
        <v>5204.6000000000004</v>
      </c>
      <c r="F26" s="43">
        <v>1460</v>
      </c>
      <c r="G26" s="26"/>
    </row>
    <row r="27" spans="1:11">
      <c r="A27" s="10" t="s">
        <v>4</v>
      </c>
      <c r="B27" s="11" t="s">
        <v>3</v>
      </c>
      <c r="C27" s="27">
        <v>9.5</v>
      </c>
      <c r="D27" s="27">
        <v>9.5</v>
      </c>
      <c r="E27" s="27">
        <v>9.5</v>
      </c>
      <c r="F27" s="27">
        <v>7</v>
      </c>
      <c r="G27" s="26"/>
    </row>
    <row r="28" spans="1:11" ht="21.95" customHeight="1">
      <c r="A28" s="10" t="s">
        <v>22</v>
      </c>
      <c r="B28" s="6" t="s">
        <v>23</v>
      </c>
      <c r="C28" s="27">
        <f>C26/C27/12*1000</f>
        <v>65789.473684210534</v>
      </c>
      <c r="D28" s="27">
        <f>D26*1000/9/D27</f>
        <v>60877.192982456145</v>
      </c>
      <c r="E28" s="27">
        <f>E26*1000/9/E27</f>
        <v>60872.514619883041</v>
      </c>
      <c r="F28" s="27"/>
      <c r="G28" s="26"/>
    </row>
    <row r="29" spans="1:11" ht="25.5">
      <c r="A29" s="5" t="s">
        <v>5</v>
      </c>
      <c r="B29" s="6" t="s">
        <v>2</v>
      </c>
      <c r="C29" s="43">
        <v>7000</v>
      </c>
      <c r="D29" s="85">
        <v>4318</v>
      </c>
      <c r="E29" s="85">
        <v>4317.3</v>
      </c>
      <c r="F29" s="85">
        <v>1277.4000000000001</v>
      </c>
      <c r="G29" s="59" t="s">
        <v>59</v>
      </c>
      <c r="H29" s="44" t="s">
        <v>67</v>
      </c>
      <c r="I29" s="44" t="s">
        <v>64</v>
      </c>
      <c r="J29" s="49" t="s">
        <v>62</v>
      </c>
      <c r="K29" s="49" t="s">
        <v>66</v>
      </c>
    </row>
    <row r="30" spans="1:11" ht="36.75">
      <c r="A30" s="12" t="s">
        <v>6</v>
      </c>
      <c r="B30" s="6" t="s">
        <v>2</v>
      </c>
      <c r="C30" s="27">
        <v>6100</v>
      </c>
      <c r="D30" s="85">
        <v>2943.5</v>
      </c>
      <c r="E30" s="85">
        <v>2943.1</v>
      </c>
      <c r="F30" s="85">
        <v>71</v>
      </c>
      <c r="G30" s="59">
        <v>32.299999999999997</v>
      </c>
      <c r="H30" s="49">
        <v>55.4</v>
      </c>
      <c r="I30" s="49">
        <v>2209.8000000000002</v>
      </c>
      <c r="J30" s="49"/>
      <c r="K30" s="49">
        <v>48.3</v>
      </c>
    </row>
    <row r="31" spans="1:11" ht="25.5">
      <c r="A31" s="12" t="s">
        <v>7</v>
      </c>
      <c r="B31" s="6" t="s">
        <v>2</v>
      </c>
      <c r="C31" s="27">
        <v>0</v>
      </c>
      <c r="D31" s="27">
        <v>0</v>
      </c>
      <c r="E31" s="27">
        <v>0</v>
      </c>
      <c r="F31" s="27">
        <v>0</v>
      </c>
      <c r="G31" s="26">
        <v>32.299999999999997</v>
      </c>
      <c r="H31" s="2">
        <v>445.7</v>
      </c>
      <c r="I31" s="2">
        <v>0</v>
      </c>
      <c r="K31" s="2">
        <v>48.3</v>
      </c>
    </row>
    <row r="32" spans="1:11" ht="36.75">
      <c r="A32" s="12" t="s">
        <v>8</v>
      </c>
      <c r="B32" s="6" t="s">
        <v>2</v>
      </c>
      <c r="C32" s="27">
        <v>1460</v>
      </c>
      <c r="D32" s="85">
        <v>1313</v>
      </c>
      <c r="E32" s="85">
        <v>1312.1</v>
      </c>
      <c r="F32" s="85">
        <v>730</v>
      </c>
      <c r="G32" s="26">
        <v>32.299999999999997</v>
      </c>
      <c r="H32" s="2">
        <v>38.700000000000003</v>
      </c>
      <c r="I32" s="2">
        <v>0</v>
      </c>
      <c r="K32" s="2">
        <v>0</v>
      </c>
    </row>
    <row r="33" spans="1:7" ht="52.5">
      <c r="A33" s="12" t="s">
        <v>9</v>
      </c>
      <c r="B33" s="6" t="s">
        <v>2</v>
      </c>
      <c r="C33" s="27">
        <v>1020</v>
      </c>
      <c r="D33" s="85">
        <v>634</v>
      </c>
      <c r="E33" s="85">
        <v>633.6</v>
      </c>
      <c r="F33" s="85">
        <v>275.60000000000002</v>
      </c>
      <c r="G33" s="26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45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rgb="FFFF0000"/>
  </sheetPr>
  <dimension ref="A1:L33"/>
  <sheetViews>
    <sheetView topLeftCell="A16" zoomScale="70" zoomScaleNormal="70" workbookViewId="0">
      <selection activeCell="Q30" sqref="Q30"/>
    </sheetView>
  </sheetViews>
  <sheetFormatPr defaultColWidth="9.140625" defaultRowHeight="20.25"/>
  <cols>
    <col min="1" max="1" width="69.42578125" style="2" customWidth="1"/>
    <col min="2" max="2" width="9.140625" style="3"/>
    <col min="3" max="4" width="12" style="31" customWidth="1"/>
    <col min="5" max="5" width="13.28515625" style="31" customWidth="1"/>
    <col min="6" max="6" width="12.85546875" style="29" customWidth="1"/>
    <col min="7" max="7" width="12" style="2" customWidth="1"/>
    <col min="8" max="16384" width="9.140625" style="2"/>
  </cols>
  <sheetData>
    <row r="1" spans="1:11">
      <c r="A1" s="114" t="s">
        <v>12</v>
      </c>
      <c r="B1" s="114"/>
      <c r="C1" s="114"/>
      <c r="D1" s="114"/>
      <c r="E1" s="114"/>
    </row>
    <row r="2" spans="1:11">
      <c r="A2" s="114" t="s">
        <v>97</v>
      </c>
      <c r="B2" s="114"/>
      <c r="C2" s="114"/>
      <c r="D2" s="114"/>
      <c r="E2" s="114"/>
    </row>
    <row r="3" spans="1:11">
      <c r="A3" s="1"/>
    </row>
    <row r="4" spans="1:11" ht="45.75" customHeight="1">
      <c r="A4" s="121" t="s">
        <v>39</v>
      </c>
      <c r="B4" s="121"/>
      <c r="C4" s="121"/>
      <c r="D4" s="121"/>
      <c r="E4" s="121"/>
    </row>
    <row r="5" spans="1:11" ht="15.75" customHeight="1">
      <c r="A5" s="116" t="s">
        <v>13</v>
      </c>
      <c r="B5" s="116"/>
      <c r="C5" s="116"/>
      <c r="D5" s="116"/>
      <c r="E5" s="116"/>
    </row>
    <row r="6" spans="1:11">
      <c r="A6" s="4"/>
    </row>
    <row r="7" spans="1:11">
      <c r="A7" s="13" t="s">
        <v>14</v>
      </c>
    </row>
    <row r="8" spans="1:11">
      <c r="A8" s="1"/>
    </row>
    <row r="9" spans="1:11">
      <c r="A9" s="117" t="s">
        <v>24</v>
      </c>
      <c r="B9" s="120" t="s">
        <v>15</v>
      </c>
      <c r="C9" s="119" t="s">
        <v>58</v>
      </c>
      <c r="D9" s="119"/>
      <c r="E9" s="119"/>
      <c r="F9" s="44" t="s">
        <v>96</v>
      </c>
      <c r="K9" s="44" t="s">
        <v>73</v>
      </c>
    </row>
    <row r="10" spans="1:11" ht="40.5">
      <c r="A10" s="117"/>
      <c r="B10" s="120"/>
      <c r="C10" s="32" t="s">
        <v>16</v>
      </c>
      <c r="D10" s="32" t="s">
        <v>17</v>
      </c>
      <c r="E10" s="33" t="s">
        <v>11</v>
      </c>
    </row>
    <row r="11" spans="1:11">
      <c r="A11" s="5" t="s">
        <v>18</v>
      </c>
      <c r="B11" s="6" t="s">
        <v>10</v>
      </c>
      <c r="C11" s="43">
        <v>8</v>
      </c>
      <c r="D11" s="43">
        <v>8</v>
      </c>
      <c r="E11" s="43">
        <v>8</v>
      </c>
    </row>
    <row r="12" spans="1:11" ht="25.5">
      <c r="A12" s="10" t="s">
        <v>20</v>
      </c>
      <c r="B12" s="6" t="s">
        <v>2</v>
      </c>
      <c r="C12" s="27">
        <f>(C13--C32)/C11</f>
        <v>3055.25</v>
      </c>
      <c r="D12" s="27">
        <f t="shared" ref="D12:E12" si="0">(D13--D32)/D11</f>
        <v>1916.5875000000001</v>
      </c>
      <c r="E12" s="27">
        <f t="shared" si="0"/>
        <v>1916.5125</v>
      </c>
    </row>
    <row r="13" spans="1:11" ht="25.5">
      <c r="A13" s="5" t="s">
        <v>85</v>
      </c>
      <c r="B13" s="6" t="s">
        <v>2</v>
      </c>
      <c r="C13" s="79">
        <f>C15+C29+C30+C31+C32+C33</f>
        <v>24112</v>
      </c>
      <c r="D13" s="79">
        <f>D15+D29+D30+D32+D33</f>
        <v>14735.7</v>
      </c>
      <c r="E13" s="79">
        <f>E15+E29+E30+E32+E33</f>
        <v>14735.1</v>
      </c>
    </row>
    <row r="14" spans="1:11">
      <c r="A14" s="8" t="s">
        <v>0</v>
      </c>
      <c r="B14" s="9"/>
      <c r="C14" s="27"/>
      <c r="D14" s="27">
        <f t="shared" ref="D14" si="1">C14</f>
        <v>0</v>
      </c>
      <c r="E14" s="27"/>
      <c r="G14" s="15"/>
    </row>
    <row r="15" spans="1:11" ht="25.5">
      <c r="A15" s="5" t="s">
        <v>98</v>
      </c>
      <c r="B15" s="6" t="s">
        <v>2</v>
      </c>
      <c r="C15" s="79">
        <f t="shared" ref="C15:F15" si="2">C17+C20+C23+C26</f>
        <v>12592</v>
      </c>
      <c r="D15" s="79">
        <f t="shared" si="2"/>
        <v>10697</v>
      </c>
      <c r="E15" s="79">
        <f t="shared" si="2"/>
        <v>10696.5</v>
      </c>
      <c r="F15" s="43">
        <f t="shared" si="2"/>
        <v>3078.9</v>
      </c>
    </row>
    <row r="16" spans="1:11">
      <c r="A16" s="8" t="s">
        <v>1</v>
      </c>
      <c r="B16" s="9"/>
      <c r="C16" s="27">
        <v>0</v>
      </c>
      <c r="D16" s="27">
        <f t="shared" ref="D16" si="3">C16</f>
        <v>0</v>
      </c>
      <c r="E16" s="27">
        <v>0</v>
      </c>
    </row>
    <row r="17" spans="1:12" s="18" customFormat="1" ht="25.5">
      <c r="A17" s="20" t="s">
        <v>25</v>
      </c>
      <c r="B17" s="17" t="s">
        <v>2</v>
      </c>
      <c r="C17" s="27">
        <v>0</v>
      </c>
      <c r="D17" s="27">
        <v>0</v>
      </c>
      <c r="E17" s="27">
        <v>0</v>
      </c>
      <c r="F17" s="29"/>
    </row>
    <row r="18" spans="1:12" s="18" customFormat="1">
      <c r="A18" s="21" t="s">
        <v>4</v>
      </c>
      <c r="B18" s="22" t="s">
        <v>3</v>
      </c>
      <c r="C18" s="28">
        <v>0</v>
      </c>
      <c r="D18" s="27">
        <v>0</v>
      </c>
      <c r="E18" s="27">
        <v>0</v>
      </c>
      <c r="F18" s="29"/>
    </row>
    <row r="19" spans="1:12" s="18" customFormat="1" ht="21.95" customHeight="1">
      <c r="A19" s="21" t="s">
        <v>22</v>
      </c>
      <c r="B19" s="17" t="s">
        <v>23</v>
      </c>
      <c r="C19" s="27">
        <v>0</v>
      </c>
      <c r="D19" s="27">
        <v>0</v>
      </c>
      <c r="E19" s="27">
        <v>0</v>
      </c>
      <c r="F19" s="29"/>
    </row>
    <row r="20" spans="1:12" s="18" customFormat="1" ht="25.5">
      <c r="A20" s="20" t="s">
        <v>26</v>
      </c>
      <c r="B20" s="17" t="s">
        <v>2</v>
      </c>
      <c r="C20" s="43">
        <v>6800</v>
      </c>
      <c r="D20" s="43">
        <v>6751.5</v>
      </c>
      <c r="E20" s="43">
        <v>6751.3</v>
      </c>
      <c r="F20" s="29">
        <v>1490.9</v>
      </c>
    </row>
    <row r="21" spans="1:12" s="18" customFormat="1">
      <c r="A21" s="21" t="s">
        <v>4</v>
      </c>
      <c r="B21" s="22" t="s">
        <v>3</v>
      </c>
      <c r="C21" s="28">
        <v>4</v>
      </c>
      <c r="D21" s="27">
        <v>4</v>
      </c>
      <c r="E21" s="28">
        <v>4</v>
      </c>
      <c r="F21" s="29">
        <v>4</v>
      </c>
    </row>
    <row r="22" spans="1:12" ht="21.95" customHeight="1">
      <c r="A22" s="10" t="s">
        <v>22</v>
      </c>
      <c r="B22" s="6" t="s">
        <v>23</v>
      </c>
      <c r="C22" s="27">
        <f>C20/C21/12*1000</f>
        <v>141666.66666666666</v>
      </c>
      <c r="D22" s="27">
        <f>D20*1000/9/D21</f>
        <v>187541.66666666666</v>
      </c>
      <c r="E22" s="27">
        <f>E20*1000/9/E21</f>
        <v>187536.11111111112</v>
      </c>
    </row>
    <row r="23" spans="1:12" ht="39">
      <c r="A23" s="14" t="s">
        <v>21</v>
      </c>
      <c r="B23" s="6" t="s">
        <v>2</v>
      </c>
      <c r="C23" s="43">
        <v>800</v>
      </c>
      <c r="D23" s="43">
        <v>392.5</v>
      </c>
      <c r="E23" s="43">
        <v>392.4</v>
      </c>
      <c r="F23" s="29">
        <v>193</v>
      </c>
    </row>
    <row r="24" spans="1:12">
      <c r="A24" s="10" t="s">
        <v>4</v>
      </c>
      <c r="B24" s="11" t="s">
        <v>3</v>
      </c>
      <c r="C24" s="28">
        <v>1</v>
      </c>
      <c r="D24" s="27">
        <v>1</v>
      </c>
      <c r="E24" s="28">
        <v>1</v>
      </c>
      <c r="F24" s="29">
        <v>1</v>
      </c>
    </row>
    <row r="25" spans="1:12" ht="21.95" customHeight="1">
      <c r="A25" s="10" t="s">
        <v>22</v>
      </c>
      <c r="B25" s="6" t="s">
        <v>23</v>
      </c>
      <c r="C25" s="27">
        <f>C23/C24/12*1000</f>
        <v>66666.666666666672</v>
      </c>
      <c r="D25" s="27">
        <f>D23*1000/9/D24</f>
        <v>43611.111111111109</v>
      </c>
      <c r="E25" s="27">
        <f>E23*1000/9/E24</f>
        <v>43600</v>
      </c>
    </row>
    <row r="26" spans="1:12" ht="25.5">
      <c r="A26" s="7" t="s">
        <v>19</v>
      </c>
      <c r="B26" s="6" t="s">
        <v>2</v>
      </c>
      <c r="C26" s="43">
        <v>4992</v>
      </c>
      <c r="D26" s="43">
        <v>3553</v>
      </c>
      <c r="E26" s="43">
        <v>3552.8</v>
      </c>
      <c r="F26" s="29">
        <v>1395</v>
      </c>
      <c r="K26" s="2">
        <v>469.1</v>
      </c>
    </row>
    <row r="27" spans="1:12">
      <c r="A27" s="10" t="s">
        <v>4</v>
      </c>
      <c r="B27" s="11" t="s">
        <v>3</v>
      </c>
      <c r="C27" s="28">
        <v>6.6</v>
      </c>
      <c r="D27" s="28">
        <v>6</v>
      </c>
      <c r="E27" s="28">
        <v>6</v>
      </c>
      <c r="F27" s="29">
        <v>9</v>
      </c>
    </row>
    <row r="28" spans="1:12" ht="21.95" customHeight="1">
      <c r="A28" s="10" t="s">
        <v>22</v>
      </c>
      <c r="B28" s="6" t="s">
        <v>23</v>
      </c>
      <c r="C28" s="27">
        <f>C26/C27/12*1000</f>
        <v>63030.303030303032</v>
      </c>
      <c r="D28" s="27">
        <f>D26*1000/9/D27</f>
        <v>65796.296296296292</v>
      </c>
      <c r="E28" s="27">
        <f>E26*1000/9/E27</f>
        <v>65792.592592592599</v>
      </c>
      <c r="F28" s="44"/>
      <c r="G28" s="44"/>
      <c r="H28" s="44"/>
      <c r="I28" s="49"/>
      <c r="J28" s="49"/>
    </row>
    <row r="29" spans="1:12" ht="25.5">
      <c r="A29" s="5" t="s">
        <v>5</v>
      </c>
      <c r="B29" s="6" t="s">
        <v>2</v>
      </c>
      <c r="C29" s="43">
        <v>1300</v>
      </c>
      <c r="D29" s="85">
        <v>1118</v>
      </c>
      <c r="E29" s="85">
        <v>1117.9000000000001</v>
      </c>
      <c r="F29" s="44">
        <v>323</v>
      </c>
      <c r="G29" s="44" t="s">
        <v>67</v>
      </c>
      <c r="H29" s="44" t="s">
        <v>64</v>
      </c>
      <c r="I29" s="49" t="s">
        <v>99</v>
      </c>
      <c r="J29" s="49" t="s">
        <v>66</v>
      </c>
      <c r="K29" s="44" t="s">
        <v>59</v>
      </c>
    </row>
    <row r="30" spans="1:12" ht="36.75">
      <c r="A30" s="12" t="s">
        <v>6</v>
      </c>
      <c r="B30" s="6" t="s">
        <v>2</v>
      </c>
      <c r="C30" s="43">
        <v>6523</v>
      </c>
      <c r="D30" s="85">
        <v>209.2</v>
      </c>
      <c r="E30" s="85">
        <v>209.2</v>
      </c>
      <c r="F30" s="44">
        <v>44.2</v>
      </c>
      <c r="G30" s="49">
        <v>75.7</v>
      </c>
      <c r="H30" s="49">
        <v>0</v>
      </c>
      <c r="I30" s="49"/>
      <c r="J30" s="49"/>
      <c r="K30" s="44">
        <v>12.3</v>
      </c>
      <c r="L30" s="2" t="s">
        <v>74</v>
      </c>
    </row>
    <row r="31" spans="1:12" ht="25.5">
      <c r="A31" s="12" t="s">
        <v>7</v>
      </c>
      <c r="B31" s="6" t="s">
        <v>2</v>
      </c>
      <c r="C31" s="27">
        <v>100</v>
      </c>
      <c r="D31" s="27">
        <v>0</v>
      </c>
      <c r="E31" s="27">
        <v>0</v>
      </c>
      <c r="F31" s="69"/>
      <c r="G31" s="71">
        <v>64.8</v>
      </c>
      <c r="K31" s="69">
        <v>12.2</v>
      </c>
      <c r="L31" s="2" t="s">
        <v>72</v>
      </c>
    </row>
    <row r="32" spans="1:12" ht="33.75" customHeight="1">
      <c r="A32" s="12" t="s">
        <v>8</v>
      </c>
      <c r="B32" s="6" t="s">
        <v>2</v>
      </c>
      <c r="C32" s="27">
        <v>330</v>
      </c>
      <c r="D32" s="85">
        <v>597</v>
      </c>
      <c r="E32" s="85">
        <v>597</v>
      </c>
      <c r="F32" s="29">
        <v>597</v>
      </c>
      <c r="G32" s="2">
        <v>32</v>
      </c>
      <c r="H32" s="2">
        <v>0</v>
      </c>
      <c r="K32" s="29">
        <v>12.2</v>
      </c>
      <c r="L32" s="2" t="s">
        <v>88</v>
      </c>
    </row>
    <row r="33" spans="1:6" ht="52.5" customHeight="1">
      <c r="A33" s="12" t="s">
        <v>9</v>
      </c>
      <c r="B33" s="6" t="s">
        <v>2</v>
      </c>
      <c r="C33" s="27">
        <v>3267</v>
      </c>
      <c r="D33" s="85">
        <v>2114.5</v>
      </c>
      <c r="E33" s="85">
        <v>2114.5</v>
      </c>
      <c r="F33" s="29">
        <v>243.3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rgb="FFFF0000"/>
  </sheetPr>
  <dimension ref="A1:L33"/>
  <sheetViews>
    <sheetView topLeftCell="A10" zoomScale="60" zoomScaleNormal="60" workbookViewId="0">
      <selection activeCell="P31" sqref="P31"/>
    </sheetView>
  </sheetViews>
  <sheetFormatPr defaultColWidth="9.140625" defaultRowHeight="20.25"/>
  <cols>
    <col min="1" max="1" width="69.42578125" style="2" customWidth="1"/>
    <col min="2" max="2" width="9.140625" style="3"/>
    <col min="3" max="4" width="12" style="31" customWidth="1"/>
    <col min="5" max="5" width="15.42578125" style="31" customWidth="1"/>
    <col min="6" max="6" width="13.85546875" style="29" customWidth="1"/>
    <col min="7" max="7" width="12" style="2" customWidth="1"/>
    <col min="8" max="8" width="14.42578125" style="2" customWidth="1"/>
    <col min="9" max="9" width="9.42578125" style="2" bestFit="1" customWidth="1"/>
    <col min="10" max="10" width="9.140625" style="2"/>
    <col min="11" max="11" width="12.7109375" style="2" customWidth="1"/>
    <col min="12" max="16384" width="9.140625" style="2"/>
  </cols>
  <sheetData>
    <row r="1" spans="1:11">
      <c r="A1" s="114" t="s">
        <v>12</v>
      </c>
      <c r="B1" s="114"/>
      <c r="C1" s="114"/>
      <c r="D1" s="114"/>
      <c r="E1" s="114"/>
    </row>
    <row r="2" spans="1:11">
      <c r="A2" s="114" t="s">
        <v>91</v>
      </c>
      <c r="B2" s="114"/>
      <c r="C2" s="114"/>
      <c r="D2" s="114"/>
      <c r="E2" s="114"/>
    </row>
    <row r="3" spans="1:11">
      <c r="A3" s="1"/>
    </row>
    <row r="4" spans="1:11" ht="48" customHeight="1">
      <c r="A4" s="121" t="s">
        <v>40</v>
      </c>
      <c r="B4" s="121"/>
      <c r="C4" s="121"/>
      <c r="D4" s="121"/>
      <c r="E4" s="121"/>
    </row>
    <row r="5" spans="1:11" ht="15.75" customHeight="1">
      <c r="A5" s="116" t="s">
        <v>13</v>
      </c>
      <c r="B5" s="116"/>
      <c r="C5" s="116"/>
      <c r="D5" s="116"/>
      <c r="E5" s="116"/>
    </row>
    <row r="6" spans="1:11">
      <c r="A6" s="4"/>
    </row>
    <row r="7" spans="1:11">
      <c r="A7" s="13" t="s">
        <v>14</v>
      </c>
    </row>
    <row r="8" spans="1:11">
      <c r="A8" s="1"/>
    </row>
    <row r="9" spans="1:11">
      <c r="A9" s="117" t="s">
        <v>24</v>
      </c>
      <c r="B9" s="120" t="s">
        <v>15</v>
      </c>
      <c r="C9" s="119" t="s">
        <v>58</v>
      </c>
      <c r="D9" s="119"/>
      <c r="E9" s="119"/>
      <c r="F9" s="26" t="s">
        <v>96</v>
      </c>
      <c r="K9" s="29"/>
    </row>
    <row r="10" spans="1:11" ht="40.5">
      <c r="A10" s="117"/>
      <c r="B10" s="120"/>
      <c r="C10" s="32" t="s">
        <v>16</v>
      </c>
      <c r="D10" s="32" t="s">
        <v>17</v>
      </c>
      <c r="E10" s="33" t="s">
        <v>11</v>
      </c>
      <c r="F10" s="26"/>
    </row>
    <row r="11" spans="1:11">
      <c r="A11" s="5" t="s">
        <v>18</v>
      </c>
      <c r="B11" s="6" t="s">
        <v>10</v>
      </c>
      <c r="C11" s="43">
        <v>117</v>
      </c>
      <c r="D11" s="43">
        <v>117</v>
      </c>
      <c r="E11" s="43">
        <v>117</v>
      </c>
      <c r="F11" s="26"/>
    </row>
    <row r="12" spans="1:11" ht="25.5">
      <c r="A12" s="10" t="s">
        <v>20</v>
      </c>
      <c r="B12" s="6" t="s">
        <v>2</v>
      </c>
      <c r="C12" s="27">
        <f>(C13-C32)/C11</f>
        <v>700.02564102564099</v>
      </c>
      <c r="D12" s="27">
        <f t="shared" ref="D12:E12" si="0">(D13-D32)/D11</f>
        <v>475.92307692307691</v>
      </c>
      <c r="E12" s="27">
        <f t="shared" si="0"/>
        <v>475.90085470085478</v>
      </c>
      <c r="F12" s="26"/>
    </row>
    <row r="13" spans="1:11" ht="25.5">
      <c r="A13" s="5" t="s">
        <v>122</v>
      </c>
      <c r="B13" s="6" t="s">
        <v>2</v>
      </c>
      <c r="C13" s="79">
        <f>C15+C29+C30+C31+C32+C33</f>
        <v>84655</v>
      </c>
      <c r="D13" s="79">
        <f>D15+D29+D30+D31+D32+D33</f>
        <v>57024</v>
      </c>
      <c r="E13" s="79">
        <f>E15+E29+E30+E31+E32+E33</f>
        <v>57020.500000000007</v>
      </c>
      <c r="F13" s="26"/>
    </row>
    <row r="14" spans="1:11">
      <c r="A14" s="8" t="s">
        <v>0</v>
      </c>
      <c r="B14" s="9"/>
      <c r="C14" s="27"/>
      <c r="D14" s="27">
        <f t="shared" ref="D14" si="1">C14</f>
        <v>0</v>
      </c>
      <c r="E14" s="27"/>
      <c r="F14" s="26"/>
      <c r="G14" s="15"/>
    </row>
    <row r="15" spans="1:11" ht="25.5">
      <c r="A15" s="5" t="s">
        <v>121</v>
      </c>
      <c r="B15" s="6" t="s">
        <v>2</v>
      </c>
      <c r="C15" s="79">
        <f>C17+C20+C23+C26</f>
        <v>60611</v>
      </c>
      <c r="D15" s="79">
        <f t="shared" ref="D15:F15" si="2">D17+D20+D23+D26</f>
        <v>48572</v>
      </c>
      <c r="E15" s="79">
        <f t="shared" si="2"/>
        <v>48570.8</v>
      </c>
      <c r="F15" s="43">
        <f t="shared" si="2"/>
        <v>10473.799999999999</v>
      </c>
      <c r="G15" s="39"/>
      <c r="I15" s="15"/>
    </row>
    <row r="16" spans="1:11">
      <c r="A16" s="8" t="s">
        <v>1</v>
      </c>
      <c r="B16" s="9"/>
      <c r="C16" s="27"/>
      <c r="D16" s="27"/>
      <c r="E16" s="27"/>
      <c r="F16" s="26"/>
    </row>
    <row r="17" spans="1:12" s="18" customFormat="1" ht="25.5">
      <c r="A17" s="20" t="s">
        <v>25</v>
      </c>
      <c r="B17" s="17" t="s">
        <v>2</v>
      </c>
      <c r="C17" s="43">
        <v>5700</v>
      </c>
      <c r="D17" s="43">
        <v>6141</v>
      </c>
      <c r="E17" s="43">
        <v>6141</v>
      </c>
      <c r="F17" s="26">
        <v>922</v>
      </c>
    </row>
    <row r="18" spans="1:12" s="18" customFormat="1">
      <c r="A18" s="21" t="s">
        <v>4</v>
      </c>
      <c r="B18" s="22" t="s">
        <v>3</v>
      </c>
      <c r="C18" s="27">
        <v>3</v>
      </c>
      <c r="D18" s="27">
        <v>3</v>
      </c>
      <c r="E18" s="27">
        <v>3</v>
      </c>
      <c r="F18" s="26"/>
    </row>
    <row r="19" spans="1:12" s="18" customFormat="1" ht="21.95" customHeight="1">
      <c r="A19" s="21" t="s">
        <v>22</v>
      </c>
      <c r="B19" s="17" t="s">
        <v>23</v>
      </c>
      <c r="C19" s="27">
        <f>C17/C18/12*1000</f>
        <v>158333.33333333334</v>
      </c>
      <c r="D19" s="27">
        <f>D17*1000/9/D18</f>
        <v>227444.44444444447</v>
      </c>
      <c r="E19" s="27">
        <f>E17*1000/9/E18</f>
        <v>227444.44444444447</v>
      </c>
      <c r="F19" s="26"/>
    </row>
    <row r="20" spans="1:12" s="18" customFormat="1" ht="25.5">
      <c r="A20" s="20" t="s">
        <v>26</v>
      </c>
      <c r="B20" s="17" t="s">
        <v>2</v>
      </c>
      <c r="C20" s="43">
        <v>43411</v>
      </c>
      <c r="D20" s="43">
        <v>36241</v>
      </c>
      <c r="E20" s="43">
        <v>36240.800000000003</v>
      </c>
      <c r="F20" s="26">
        <v>7971.8</v>
      </c>
    </row>
    <row r="21" spans="1:12" s="18" customFormat="1">
      <c r="A21" s="21" t="s">
        <v>4</v>
      </c>
      <c r="B21" s="22" t="s">
        <v>3</v>
      </c>
      <c r="C21" s="27">
        <v>20</v>
      </c>
      <c r="D21" s="27">
        <v>20</v>
      </c>
      <c r="E21" s="27">
        <v>20</v>
      </c>
      <c r="F21" s="26"/>
    </row>
    <row r="22" spans="1:12" ht="21.95" customHeight="1">
      <c r="A22" s="10" t="s">
        <v>22</v>
      </c>
      <c r="B22" s="6" t="s">
        <v>23</v>
      </c>
      <c r="C22" s="27">
        <f>C20/C21/12*1000</f>
        <v>180879.16666666669</v>
      </c>
      <c r="D22" s="27">
        <f>D20*1000/9/D21</f>
        <v>201338.88888888891</v>
      </c>
      <c r="E22" s="27">
        <f>E20*1000/9/E21</f>
        <v>201337.77777777778</v>
      </c>
      <c r="F22" s="26"/>
    </row>
    <row r="23" spans="1:12" ht="39">
      <c r="A23" s="14" t="s">
        <v>21</v>
      </c>
      <c r="B23" s="6" t="s">
        <v>2</v>
      </c>
      <c r="C23" s="43">
        <v>3800</v>
      </c>
      <c r="D23" s="43">
        <v>2472</v>
      </c>
      <c r="E23" s="43">
        <v>2471.4</v>
      </c>
      <c r="F23" s="26">
        <v>630</v>
      </c>
    </row>
    <row r="24" spans="1:12">
      <c r="A24" s="10" t="s">
        <v>4</v>
      </c>
      <c r="B24" s="11" t="s">
        <v>3</v>
      </c>
      <c r="C24" s="27">
        <v>4</v>
      </c>
      <c r="D24" s="27">
        <v>4</v>
      </c>
      <c r="E24" s="27">
        <v>4</v>
      </c>
      <c r="F24" s="26"/>
    </row>
    <row r="25" spans="1:12" ht="21.95" customHeight="1">
      <c r="A25" s="10" t="s">
        <v>22</v>
      </c>
      <c r="B25" s="6" t="s">
        <v>23</v>
      </c>
      <c r="C25" s="27">
        <f>C23/C24/12*1000</f>
        <v>79166.666666666672</v>
      </c>
      <c r="D25" s="27">
        <f>D23*1000/9/D24</f>
        <v>68666.666666666672</v>
      </c>
      <c r="E25" s="27">
        <f>E23*1000/9/E24</f>
        <v>68650</v>
      </c>
      <c r="F25" s="26" t="s">
        <v>27</v>
      </c>
    </row>
    <row r="26" spans="1:12" ht="25.5">
      <c r="A26" s="7" t="s">
        <v>19</v>
      </c>
      <c r="B26" s="6" t="s">
        <v>2</v>
      </c>
      <c r="C26" s="43">
        <v>7700</v>
      </c>
      <c r="D26" s="43">
        <v>3718</v>
      </c>
      <c r="E26" s="43">
        <v>3717.6</v>
      </c>
      <c r="F26" s="26">
        <v>950</v>
      </c>
    </row>
    <row r="27" spans="1:12">
      <c r="A27" s="10" t="s">
        <v>4</v>
      </c>
      <c r="B27" s="11" t="s">
        <v>3</v>
      </c>
      <c r="C27" s="27">
        <v>10</v>
      </c>
      <c r="D27" s="27">
        <v>8</v>
      </c>
      <c r="E27" s="27">
        <v>8</v>
      </c>
      <c r="F27" s="26">
        <v>10</v>
      </c>
    </row>
    <row r="28" spans="1:12" ht="21.95" customHeight="1">
      <c r="A28" s="10" t="s">
        <v>22</v>
      </c>
      <c r="B28" s="6" t="s">
        <v>23</v>
      </c>
      <c r="C28" s="27">
        <f>C26/C27/12*1000</f>
        <v>64166.666666666672</v>
      </c>
      <c r="D28" s="27">
        <f>D26*1000/9/D27</f>
        <v>51638.888888888891</v>
      </c>
      <c r="E28" s="27">
        <f>E26*1000/9/E27</f>
        <v>51633.333333333336</v>
      </c>
      <c r="F28" s="26"/>
    </row>
    <row r="29" spans="1:12" ht="25.5">
      <c r="A29" s="5" t="s">
        <v>5</v>
      </c>
      <c r="B29" s="6" t="s">
        <v>2</v>
      </c>
      <c r="C29" s="43">
        <v>7528</v>
      </c>
      <c r="D29" s="43">
        <v>3727</v>
      </c>
      <c r="E29" s="43">
        <v>3726.9</v>
      </c>
      <c r="F29" s="59">
        <v>2136.4</v>
      </c>
      <c r="G29" s="103" t="s">
        <v>67</v>
      </c>
      <c r="H29" s="103" t="s">
        <v>64</v>
      </c>
      <c r="I29" s="103" t="s">
        <v>59</v>
      </c>
      <c r="J29" s="104" t="s">
        <v>66</v>
      </c>
    </row>
    <row r="30" spans="1:12" ht="36.75">
      <c r="A30" s="12" t="s">
        <v>6</v>
      </c>
      <c r="B30" s="6" t="s">
        <v>2</v>
      </c>
      <c r="C30" s="27">
        <v>9964</v>
      </c>
      <c r="D30" s="85">
        <v>2754</v>
      </c>
      <c r="E30" s="85">
        <v>2753.4</v>
      </c>
      <c r="F30" s="107">
        <v>291.60000000000002</v>
      </c>
      <c r="G30" s="104">
        <v>168.2</v>
      </c>
      <c r="H30" s="104">
        <v>1591.1</v>
      </c>
      <c r="I30" s="103">
        <v>70.2</v>
      </c>
      <c r="J30" s="104"/>
      <c r="L30" s="2" t="s">
        <v>74</v>
      </c>
    </row>
    <row r="31" spans="1:12" ht="25.5">
      <c r="A31" s="12" t="s">
        <v>7</v>
      </c>
      <c r="B31" s="6" t="s">
        <v>2</v>
      </c>
      <c r="C31" s="27">
        <v>300</v>
      </c>
      <c r="D31" s="27">
        <v>0</v>
      </c>
      <c r="E31" s="27">
        <v>0</v>
      </c>
      <c r="F31" s="26">
        <v>0</v>
      </c>
      <c r="G31" s="105">
        <v>20</v>
      </c>
      <c r="H31" s="105">
        <v>542.1</v>
      </c>
      <c r="I31" s="105">
        <v>70.2</v>
      </c>
      <c r="J31" s="106"/>
      <c r="L31" s="2" t="s">
        <v>72</v>
      </c>
    </row>
    <row r="32" spans="1:12" ht="36.75">
      <c r="A32" s="12" t="s">
        <v>8</v>
      </c>
      <c r="B32" s="6" t="s">
        <v>2</v>
      </c>
      <c r="C32" s="27">
        <v>2752</v>
      </c>
      <c r="D32" s="85">
        <v>1341</v>
      </c>
      <c r="E32" s="85">
        <v>1340.1</v>
      </c>
      <c r="F32" s="108">
        <v>730</v>
      </c>
      <c r="G32" s="106">
        <v>21.6</v>
      </c>
      <c r="H32" s="106">
        <v>0</v>
      </c>
      <c r="I32" s="106">
        <v>70.2</v>
      </c>
      <c r="J32" s="106">
        <v>199.8</v>
      </c>
      <c r="L32" s="2" t="s">
        <v>88</v>
      </c>
    </row>
    <row r="33" spans="1:10" ht="52.5" customHeight="1">
      <c r="A33" s="12" t="s">
        <v>9</v>
      </c>
      <c r="B33" s="6" t="s">
        <v>2</v>
      </c>
      <c r="C33" s="27">
        <v>3500</v>
      </c>
      <c r="D33" s="85">
        <v>630</v>
      </c>
      <c r="E33" s="85">
        <v>629.29999999999995</v>
      </c>
      <c r="F33" s="108">
        <v>126</v>
      </c>
      <c r="G33" s="106"/>
      <c r="H33" s="106"/>
      <c r="I33" s="106"/>
      <c r="J33" s="106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rgb="FFFF0000"/>
  </sheetPr>
  <dimension ref="A1:L33"/>
  <sheetViews>
    <sheetView topLeftCell="A17" zoomScale="80" zoomScaleNormal="80" workbookViewId="0">
      <selection activeCell="L30" sqref="L30:L32"/>
    </sheetView>
  </sheetViews>
  <sheetFormatPr defaultColWidth="9.140625" defaultRowHeight="20.25"/>
  <cols>
    <col min="1" max="1" width="69.42578125" style="2" customWidth="1"/>
    <col min="2" max="2" width="9.140625" style="30"/>
    <col min="3" max="3" width="14.85546875" style="31" customWidth="1"/>
    <col min="4" max="4" width="12" style="31" customWidth="1"/>
    <col min="5" max="5" width="14.140625" style="31" customWidth="1"/>
    <col min="6" max="7" width="12" style="29" customWidth="1"/>
    <col min="8" max="8" width="13.140625" style="2" customWidth="1"/>
    <col min="9" max="9" width="9.140625" style="2"/>
    <col min="10" max="10" width="10.5703125" style="2" bestFit="1" customWidth="1"/>
    <col min="11" max="11" width="10.28515625" style="2" customWidth="1"/>
    <col min="12" max="16384" width="9.140625" style="2"/>
  </cols>
  <sheetData>
    <row r="1" spans="1:11">
      <c r="A1" s="114" t="s">
        <v>12</v>
      </c>
      <c r="B1" s="114"/>
      <c r="C1" s="114"/>
      <c r="D1" s="114"/>
      <c r="E1" s="114"/>
    </row>
    <row r="2" spans="1:11">
      <c r="A2" s="114" t="s">
        <v>91</v>
      </c>
      <c r="B2" s="114"/>
      <c r="C2" s="114"/>
      <c r="D2" s="114"/>
      <c r="E2" s="114"/>
    </row>
    <row r="3" spans="1:11">
      <c r="A3" s="1"/>
    </row>
    <row r="4" spans="1:11" ht="48.75" customHeight="1">
      <c r="A4" s="121" t="s">
        <v>41</v>
      </c>
      <c r="B4" s="121"/>
      <c r="C4" s="121"/>
      <c r="D4" s="121"/>
      <c r="E4" s="121"/>
    </row>
    <row r="5" spans="1:11" ht="15.75" customHeight="1">
      <c r="A5" s="116" t="s">
        <v>13</v>
      </c>
      <c r="B5" s="116"/>
      <c r="C5" s="116"/>
      <c r="D5" s="116"/>
      <c r="E5" s="116"/>
    </row>
    <row r="6" spans="1:11">
      <c r="A6" s="4"/>
    </row>
    <row r="7" spans="1:11">
      <c r="A7" s="13" t="s">
        <v>14</v>
      </c>
    </row>
    <row r="8" spans="1:11">
      <c r="A8" s="1"/>
    </row>
    <row r="9" spans="1:11">
      <c r="A9" s="117" t="s">
        <v>24</v>
      </c>
      <c r="B9" s="118" t="s">
        <v>15</v>
      </c>
      <c r="C9" s="119" t="s">
        <v>68</v>
      </c>
      <c r="D9" s="119"/>
      <c r="E9" s="119"/>
      <c r="F9" s="29" t="s">
        <v>96</v>
      </c>
      <c r="J9" s="15"/>
      <c r="K9" s="29"/>
    </row>
    <row r="10" spans="1:11" ht="40.5">
      <c r="A10" s="117"/>
      <c r="B10" s="118"/>
      <c r="C10" s="32" t="s">
        <v>16</v>
      </c>
      <c r="D10" s="32" t="s">
        <v>17</v>
      </c>
      <c r="E10" s="33" t="s">
        <v>11</v>
      </c>
    </row>
    <row r="11" spans="1:11">
      <c r="A11" s="5" t="s">
        <v>18</v>
      </c>
      <c r="B11" s="34" t="s">
        <v>10</v>
      </c>
      <c r="C11" s="43">
        <v>86</v>
      </c>
      <c r="D11" s="43">
        <v>86</v>
      </c>
      <c r="E11" s="43">
        <v>86</v>
      </c>
    </row>
    <row r="12" spans="1:11" ht="25.5">
      <c r="A12" s="10" t="s">
        <v>20</v>
      </c>
      <c r="B12" s="34" t="s">
        <v>2</v>
      </c>
      <c r="C12" s="27">
        <f>(C13-C32)/C11</f>
        <v>1351.3255813953488</v>
      </c>
      <c r="D12" s="27">
        <f t="shared" ref="D12:E12" si="0">(D13-D32)/D11</f>
        <v>903.43023255813955</v>
      </c>
      <c r="E12" s="27">
        <f t="shared" si="0"/>
        <v>903.38953488372113</v>
      </c>
    </row>
    <row r="13" spans="1:11" ht="25.5">
      <c r="A13" s="5" t="s">
        <v>124</v>
      </c>
      <c r="B13" s="34" t="s">
        <v>2</v>
      </c>
      <c r="C13" s="79">
        <f>C15+C29+C30+C31+C32+C33</f>
        <v>116974</v>
      </c>
      <c r="D13" s="79">
        <f>D15+D29+D30+D31+D32+D33</f>
        <v>79008</v>
      </c>
      <c r="E13" s="79">
        <f>E15+E29+E30+E31+E32+E33</f>
        <v>79003.60000000002</v>
      </c>
      <c r="F13" s="29" t="s">
        <v>27</v>
      </c>
    </row>
    <row r="14" spans="1:11">
      <c r="A14" s="8" t="s">
        <v>0</v>
      </c>
      <c r="B14" s="35"/>
      <c r="C14" s="27"/>
      <c r="D14" s="27">
        <f t="shared" ref="D14" si="1">C14</f>
        <v>0</v>
      </c>
      <c r="E14" s="27"/>
      <c r="G14" s="31"/>
    </row>
    <row r="15" spans="1:11" ht="25.5">
      <c r="A15" s="5" t="s">
        <v>123</v>
      </c>
      <c r="B15" s="34" t="s">
        <v>2</v>
      </c>
      <c r="C15" s="79">
        <v>97902</v>
      </c>
      <c r="D15" s="79">
        <f t="shared" ref="D15:F15" si="2">D17+D20+D23+D26</f>
        <v>66334</v>
      </c>
      <c r="E15" s="79">
        <f>E17+E20+E23+E26</f>
        <v>66331.900000000009</v>
      </c>
      <c r="F15" s="43">
        <f t="shared" si="2"/>
        <v>15651.7</v>
      </c>
      <c r="H15" s="39"/>
    </row>
    <row r="16" spans="1:11">
      <c r="A16" s="8" t="s">
        <v>1</v>
      </c>
      <c r="B16" s="35"/>
      <c r="C16" s="27"/>
      <c r="D16" s="27"/>
      <c r="E16" s="27"/>
    </row>
    <row r="17" spans="1:12" s="18" customFormat="1" ht="25.5">
      <c r="A17" s="20" t="s">
        <v>25</v>
      </c>
      <c r="B17" s="34" t="s">
        <v>2</v>
      </c>
      <c r="C17" s="43">
        <v>5100</v>
      </c>
      <c r="D17" s="43">
        <v>3758</v>
      </c>
      <c r="E17" s="43">
        <v>3757.4</v>
      </c>
      <c r="F17" s="29">
        <v>1210</v>
      </c>
      <c r="G17" s="29" t="s">
        <v>27</v>
      </c>
    </row>
    <row r="18" spans="1:12" s="18" customFormat="1">
      <c r="A18" s="21" t="s">
        <v>4</v>
      </c>
      <c r="B18" s="36" t="s">
        <v>3</v>
      </c>
      <c r="C18" s="27">
        <v>2</v>
      </c>
      <c r="D18" s="27">
        <v>2</v>
      </c>
      <c r="E18" s="27">
        <v>2</v>
      </c>
      <c r="F18" s="29">
        <v>2</v>
      </c>
      <c r="G18" s="29"/>
    </row>
    <row r="19" spans="1:12" s="18" customFormat="1" ht="21.95" customHeight="1">
      <c r="A19" s="21" t="s">
        <v>22</v>
      </c>
      <c r="B19" s="34" t="s">
        <v>23</v>
      </c>
      <c r="C19" s="27">
        <f>C17/C18/12*1000</f>
        <v>212500</v>
      </c>
      <c r="D19" s="27">
        <f>D17*1000/9/D18</f>
        <v>208777.77777777778</v>
      </c>
      <c r="E19" s="27">
        <f>E17*1000/9/E18</f>
        <v>208744.44444444444</v>
      </c>
      <c r="F19" s="29"/>
      <c r="G19" s="29"/>
    </row>
    <row r="20" spans="1:12" s="18" customFormat="1" ht="25.5">
      <c r="A20" s="20" t="s">
        <v>26</v>
      </c>
      <c r="B20" s="34" t="s">
        <v>2</v>
      </c>
      <c r="C20" s="43">
        <v>49200</v>
      </c>
      <c r="D20" s="43">
        <v>49430</v>
      </c>
      <c r="E20" s="43">
        <v>49429.599999999999</v>
      </c>
      <c r="F20" s="29">
        <v>11859.7</v>
      </c>
      <c r="G20" s="29"/>
    </row>
    <row r="21" spans="1:12">
      <c r="A21" s="10" t="s">
        <v>4</v>
      </c>
      <c r="B21" s="36" t="s">
        <v>3</v>
      </c>
      <c r="C21" s="27">
        <v>21</v>
      </c>
      <c r="D21" s="27">
        <v>21</v>
      </c>
      <c r="E21" s="27">
        <v>21</v>
      </c>
      <c r="F21" s="29">
        <v>19</v>
      </c>
    </row>
    <row r="22" spans="1:12" ht="21.95" customHeight="1">
      <c r="A22" s="10" t="s">
        <v>22</v>
      </c>
      <c r="B22" s="34" t="s">
        <v>23</v>
      </c>
      <c r="C22" s="27">
        <f>C20/C21/12*1000</f>
        <v>195238.09523809521</v>
      </c>
      <c r="D22" s="27">
        <f>D20*1000/9/D21</f>
        <v>261534.39153439153</v>
      </c>
      <c r="E22" s="27">
        <f>E20*1000/9/E21</f>
        <v>261532.27513227513</v>
      </c>
    </row>
    <row r="23" spans="1:12" ht="39">
      <c r="A23" s="14" t="s">
        <v>21</v>
      </c>
      <c r="B23" s="34" t="s">
        <v>2</v>
      </c>
      <c r="C23" s="43">
        <v>8800</v>
      </c>
      <c r="D23" s="43">
        <v>6182</v>
      </c>
      <c r="E23" s="43">
        <v>6181.3</v>
      </c>
      <c r="F23" s="29">
        <v>1350</v>
      </c>
    </row>
    <row r="24" spans="1:12">
      <c r="A24" s="10" t="s">
        <v>4</v>
      </c>
      <c r="B24" s="36" t="s">
        <v>3</v>
      </c>
      <c r="C24" s="27">
        <v>5.5</v>
      </c>
      <c r="D24" s="27">
        <v>5.5</v>
      </c>
      <c r="E24" s="27">
        <v>5.5</v>
      </c>
      <c r="F24" s="29">
        <v>6</v>
      </c>
      <c r="H24" s="60"/>
    </row>
    <row r="25" spans="1:12" ht="21.95" customHeight="1">
      <c r="A25" s="10" t="s">
        <v>22</v>
      </c>
      <c r="B25" s="34" t="s">
        <v>23</v>
      </c>
      <c r="C25" s="27">
        <f>C23/C24/12*1000</f>
        <v>133333.33333333334</v>
      </c>
      <c r="D25" s="27">
        <f>D23*1000/9/D24</f>
        <v>124888.88888888889</v>
      </c>
      <c r="E25" s="27">
        <f>E23*1000/9/E24</f>
        <v>124874.74747474748</v>
      </c>
    </row>
    <row r="26" spans="1:12" ht="25.5">
      <c r="A26" s="7" t="s">
        <v>19</v>
      </c>
      <c r="B26" s="34" t="s">
        <v>2</v>
      </c>
      <c r="C26" s="43">
        <v>11700</v>
      </c>
      <c r="D26" s="43">
        <v>6964</v>
      </c>
      <c r="E26" s="43">
        <v>6963.6</v>
      </c>
      <c r="F26" s="29">
        <v>1232</v>
      </c>
    </row>
    <row r="27" spans="1:12">
      <c r="A27" s="10" t="s">
        <v>4</v>
      </c>
      <c r="B27" s="36" t="s">
        <v>3</v>
      </c>
      <c r="C27" s="27">
        <v>16</v>
      </c>
      <c r="D27" s="27">
        <v>14</v>
      </c>
      <c r="E27" s="27">
        <v>14</v>
      </c>
      <c r="F27" s="29">
        <v>17</v>
      </c>
    </row>
    <row r="28" spans="1:12" ht="21.95" customHeight="1">
      <c r="A28" s="10" t="s">
        <v>22</v>
      </c>
      <c r="B28" s="34" t="s">
        <v>23</v>
      </c>
      <c r="C28" s="27">
        <f>C26/C27/12*1000</f>
        <v>60937.5</v>
      </c>
      <c r="D28" s="27">
        <f>D26*1000/9/D27</f>
        <v>55269.841269841265</v>
      </c>
      <c r="E28" s="27">
        <f>E26*1000/9/E27</f>
        <v>55266.666666666672</v>
      </c>
    </row>
    <row r="29" spans="1:12" ht="25.5">
      <c r="A29" s="5" t="s">
        <v>5</v>
      </c>
      <c r="B29" s="34" t="s">
        <v>2</v>
      </c>
      <c r="C29" s="43">
        <v>8187</v>
      </c>
      <c r="D29" s="87">
        <v>6910</v>
      </c>
      <c r="E29" s="87">
        <v>6910</v>
      </c>
      <c r="F29" s="109">
        <v>1641.8</v>
      </c>
      <c r="G29" s="44" t="s">
        <v>67</v>
      </c>
      <c r="H29" s="44" t="s">
        <v>64</v>
      </c>
      <c r="I29" s="49" t="s">
        <v>62</v>
      </c>
      <c r="J29" s="49" t="s">
        <v>66</v>
      </c>
      <c r="K29" s="44" t="s">
        <v>59</v>
      </c>
    </row>
    <row r="30" spans="1:12" ht="36.75">
      <c r="A30" s="12" t="s">
        <v>6</v>
      </c>
      <c r="B30" s="34" t="s">
        <v>2</v>
      </c>
      <c r="C30" s="27">
        <v>6200</v>
      </c>
      <c r="D30" s="85">
        <v>3324</v>
      </c>
      <c r="E30" s="85">
        <v>3323.5</v>
      </c>
      <c r="F30" s="111">
        <v>243.6</v>
      </c>
      <c r="G30" s="49">
        <v>139</v>
      </c>
      <c r="H30" s="49">
        <v>879.5</v>
      </c>
      <c r="I30" s="49">
        <v>0</v>
      </c>
      <c r="J30" s="49">
        <v>25.7</v>
      </c>
      <c r="K30" s="44">
        <v>55.3</v>
      </c>
      <c r="L30" s="2" t="s">
        <v>74</v>
      </c>
    </row>
    <row r="31" spans="1:12" ht="25.5">
      <c r="A31" s="12" t="s">
        <v>7</v>
      </c>
      <c r="B31" s="34" t="s">
        <v>2</v>
      </c>
      <c r="C31" s="27">
        <v>300</v>
      </c>
      <c r="D31" s="27">
        <v>0</v>
      </c>
      <c r="E31" s="27">
        <v>0</v>
      </c>
      <c r="G31" s="69">
        <v>55.3</v>
      </c>
      <c r="H31" s="71">
        <v>1844.1</v>
      </c>
      <c r="I31" s="71">
        <v>0</v>
      </c>
      <c r="J31" s="71">
        <v>25.7</v>
      </c>
      <c r="K31" s="69">
        <v>55.3</v>
      </c>
      <c r="L31" s="2" t="s">
        <v>72</v>
      </c>
    </row>
    <row r="32" spans="1:12" ht="36.75">
      <c r="A32" s="12" t="s">
        <v>8</v>
      </c>
      <c r="B32" s="34" t="s">
        <v>2</v>
      </c>
      <c r="C32" s="27">
        <v>760</v>
      </c>
      <c r="D32" s="85">
        <v>1313</v>
      </c>
      <c r="E32" s="85">
        <v>1312.1</v>
      </c>
      <c r="F32" s="110">
        <v>730</v>
      </c>
      <c r="G32" s="29">
        <v>39.9</v>
      </c>
      <c r="H32" s="2">
        <v>0</v>
      </c>
      <c r="I32" s="2">
        <v>0</v>
      </c>
      <c r="J32" s="2">
        <v>148.4</v>
      </c>
      <c r="K32" s="29">
        <v>55.3</v>
      </c>
      <c r="L32" s="2" t="s">
        <v>88</v>
      </c>
    </row>
    <row r="33" spans="1:11" ht="57" customHeight="1">
      <c r="A33" s="12" t="s">
        <v>9</v>
      </c>
      <c r="B33" s="34" t="s">
        <v>2</v>
      </c>
      <c r="C33" s="27">
        <v>3625</v>
      </c>
      <c r="D33" s="85">
        <v>1127</v>
      </c>
      <c r="E33" s="85">
        <v>1126.0999999999999</v>
      </c>
      <c r="F33" s="110">
        <v>387.7</v>
      </c>
      <c r="K33" s="29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rgb="FFFF0000"/>
  </sheetPr>
  <dimension ref="A1:M33"/>
  <sheetViews>
    <sheetView topLeftCell="A14" zoomScale="70" zoomScaleNormal="70" workbookViewId="0">
      <selection activeCell="G13" sqref="G13"/>
    </sheetView>
  </sheetViews>
  <sheetFormatPr defaultColWidth="9.140625" defaultRowHeight="20.25"/>
  <cols>
    <col min="1" max="1" width="69.42578125" style="2" customWidth="1"/>
    <col min="2" max="2" width="9.140625" style="3"/>
    <col min="3" max="4" width="12" style="31" customWidth="1"/>
    <col min="5" max="5" width="14" style="31" customWidth="1"/>
    <col min="6" max="6" width="12" style="29" customWidth="1"/>
    <col min="7" max="7" width="12" style="2" customWidth="1"/>
    <col min="8" max="8" width="9.140625" style="2"/>
    <col min="9" max="9" width="14.42578125" style="2" customWidth="1"/>
    <col min="10" max="10" width="9.140625" style="2"/>
    <col min="11" max="11" width="12.140625" style="2" customWidth="1"/>
    <col min="12" max="16384" width="9.140625" style="2"/>
  </cols>
  <sheetData>
    <row r="1" spans="1:12">
      <c r="A1" s="114" t="s">
        <v>12</v>
      </c>
      <c r="B1" s="114"/>
      <c r="C1" s="114"/>
      <c r="D1" s="114"/>
      <c r="E1" s="114"/>
    </row>
    <row r="2" spans="1:12">
      <c r="A2" s="114" t="s">
        <v>91</v>
      </c>
      <c r="B2" s="114"/>
      <c r="C2" s="114"/>
      <c r="D2" s="114"/>
      <c r="E2" s="114"/>
    </row>
    <row r="3" spans="1:12">
      <c r="A3" s="1"/>
    </row>
    <row r="4" spans="1:12" ht="42.75" customHeight="1">
      <c r="A4" s="121" t="s">
        <v>42</v>
      </c>
      <c r="B4" s="121"/>
      <c r="C4" s="121"/>
      <c r="D4" s="121"/>
      <c r="E4" s="121"/>
    </row>
    <row r="5" spans="1:12" ht="15.75" customHeight="1">
      <c r="A5" s="116" t="s">
        <v>13</v>
      </c>
      <c r="B5" s="116"/>
      <c r="C5" s="116"/>
      <c r="D5" s="116"/>
      <c r="E5" s="116"/>
    </row>
    <row r="6" spans="1:12">
      <c r="A6" s="4"/>
    </row>
    <row r="7" spans="1:12">
      <c r="A7" s="13" t="s">
        <v>14</v>
      </c>
    </row>
    <row r="8" spans="1:12">
      <c r="A8" s="1"/>
    </row>
    <row r="9" spans="1:12">
      <c r="A9" s="117" t="s">
        <v>24</v>
      </c>
      <c r="B9" s="120" t="s">
        <v>15</v>
      </c>
      <c r="C9" s="119" t="s">
        <v>68</v>
      </c>
      <c r="D9" s="119"/>
      <c r="E9" s="119"/>
      <c r="F9" s="29" t="s">
        <v>125</v>
      </c>
      <c r="K9" s="29"/>
    </row>
    <row r="10" spans="1:12" ht="40.5">
      <c r="A10" s="117"/>
      <c r="B10" s="120"/>
      <c r="C10" s="32" t="s">
        <v>16</v>
      </c>
      <c r="D10" s="32" t="s">
        <v>17</v>
      </c>
      <c r="E10" s="33" t="s">
        <v>11</v>
      </c>
      <c r="L10" s="2" t="s">
        <v>27</v>
      </c>
    </row>
    <row r="11" spans="1:12">
      <c r="A11" s="5" t="s">
        <v>18</v>
      </c>
      <c r="B11" s="6" t="s">
        <v>10</v>
      </c>
      <c r="C11" s="43">
        <v>63</v>
      </c>
      <c r="D11" s="43">
        <v>63</v>
      </c>
      <c r="E11" s="43">
        <v>63</v>
      </c>
    </row>
    <row r="12" spans="1:12" ht="25.5">
      <c r="A12" s="10" t="s">
        <v>20</v>
      </c>
      <c r="B12" s="6" t="s">
        <v>2</v>
      </c>
      <c r="C12" s="27">
        <f>(C13-C32)/C11</f>
        <v>1324.8730158730159</v>
      </c>
      <c r="D12" s="27">
        <f t="shared" ref="D12:E12" si="0">(D13-D32)/D11</f>
        <v>905.22222222222217</v>
      </c>
      <c r="E12" s="27">
        <f t="shared" si="0"/>
        <v>905.20634920634916</v>
      </c>
    </row>
    <row r="13" spans="1:12" ht="25.5">
      <c r="A13" s="5" t="s">
        <v>127</v>
      </c>
      <c r="B13" s="6" t="s">
        <v>2</v>
      </c>
      <c r="C13" s="79">
        <f>C15+C29+C30+C31+C32+C33</f>
        <v>85227</v>
      </c>
      <c r="D13" s="79">
        <f>D15+D29+D30+D31+D32+D33</f>
        <v>58715</v>
      </c>
      <c r="E13" s="79">
        <f>E15+E29+E30+E31+E32+E33</f>
        <v>58714</v>
      </c>
    </row>
    <row r="14" spans="1:12">
      <c r="A14" s="8" t="s">
        <v>0</v>
      </c>
      <c r="B14" s="9"/>
      <c r="C14" s="27"/>
      <c r="D14" s="27">
        <f t="shared" ref="D14" si="1">C14</f>
        <v>0</v>
      </c>
      <c r="E14" s="27"/>
      <c r="G14" s="15"/>
    </row>
    <row r="15" spans="1:12" ht="25.5">
      <c r="A15" s="5" t="s">
        <v>126</v>
      </c>
      <c r="B15" s="6" t="s">
        <v>2</v>
      </c>
      <c r="C15" s="79">
        <f>C17+C20+C23+C26</f>
        <v>56800</v>
      </c>
      <c r="D15" s="79">
        <f>D17+D20+D23+D26</f>
        <v>44211</v>
      </c>
      <c r="E15" s="79">
        <f t="shared" ref="E15:F15" si="2">E17+E20+E23+E26</f>
        <v>44210.299999999996</v>
      </c>
      <c r="F15" s="79">
        <f t="shared" si="2"/>
        <v>9299.9</v>
      </c>
    </row>
    <row r="16" spans="1:12">
      <c r="A16" s="8" t="s">
        <v>1</v>
      </c>
      <c r="B16" s="9"/>
      <c r="C16" s="27"/>
      <c r="D16" s="27"/>
      <c r="E16" s="27"/>
    </row>
    <row r="17" spans="1:13" s="18" customFormat="1" ht="25.5">
      <c r="A17" s="20" t="s">
        <v>25</v>
      </c>
      <c r="B17" s="17" t="s">
        <v>2</v>
      </c>
      <c r="C17" s="43">
        <v>4500</v>
      </c>
      <c r="D17" s="43">
        <v>6424</v>
      </c>
      <c r="E17" s="43">
        <v>6423.5</v>
      </c>
      <c r="F17" s="29">
        <v>2150</v>
      </c>
    </row>
    <row r="18" spans="1:13" s="18" customFormat="1">
      <c r="A18" s="21" t="s">
        <v>4</v>
      </c>
      <c r="B18" s="22" t="s">
        <v>3</v>
      </c>
      <c r="C18" s="27">
        <v>3</v>
      </c>
      <c r="D18" s="27">
        <v>3</v>
      </c>
      <c r="E18" s="27">
        <v>3</v>
      </c>
      <c r="F18" s="29"/>
    </row>
    <row r="19" spans="1:13" s="18" customFormat="1" ht="21.95" customHeight="1">
      <c r="A19" s="21" t="s">
        <v>22</v>
      </c>
      <c r="B19" s="17" t="s">
        <v>23</v>
      </c>
      <c r="C19" s="27">
        <f>C17/C18/12*1000</f>
        <v>125000</v>
      </c>
      <c r="D19" s="27">
        <f>D17*1000/9/D18</f>
        <v>237925.92592592593</v>
      </c>
      <c r="E19" s="27">
        <f>E17*1000/9/E18</f>
        <v>237907.40740740742</v>
      </c>
      <c r="F19" s="29" t="s">
        <v>27</v>
      </c>
    </row>
    <row r="20" spans="1:13" s="18" customFormat="1" ht="25.5">
      <c r="A20" s="20" t="s">
        <v>26</v>
      </c>
      <c r="B20" s="17" t="s">
        <v>2</v>
      </c>
      <c r="C20" s="43">
        <v>37100</v>
      </c>
      <c r="D20" s="43">
        <v>29469</v>
      </c>
      <c r="E20" s="43">
        <v>29468.6</v>
      </c>
      <c r="F20" s="38">
        <v>5329.9</v>
      </c>
    </row>
    <row r="21" spans="1:13" s="18" customFormat="1">
      <c r="A21" s="21" t="s">
        <v>4</v>
      </c>
      <c r="B21" s="22" t="s">
        <v>3</v>
      </c>
      <c r="C21" s="27">
        <v>21</v>
      </c>
      <c r="D21" s="27">
        <v>18</v>
      </c>
      <c r="E21" s="27">
        <v>18</v>
      </c>
      <c r="F21" s="39"/>
    </row>
    <row r="22" spans="1:13" s="18" customFormat="1" ht="21.95" customHeight="1">
      <c r="A22" s="21" t="s">
        <v>22</v>
      </c>
      <c r="B22" s="17" t="s">
        <v>23</v>
      </c>
      <c r="C22" s="27">
        <f>C20/C21/12*1000</f>
        <v>147222.22222222222</v>
      </c>
      <c r="D22" s="27">
        <f>D20*1000/9/D21</f>
        <v>181907.40740740742</v>
      </c>
      <c r="E22" s="27">
        <f>E20*1000/9/E21</f>
        <v>181904.93827160494</v>
      </c>
      <c r="F22" s="40"/>
    </row>
    <row r="23" spans="1:13" ht="39">
      <c r="A23" s="14" t="s">
        <v>21</v>
      </c>
      <c r="B23" s="6" t="s">
        <v>2</v>
      </c>
      <c r="C23" s="43">
        <v>2900</v>
      </c>
      <c r="D23" s="43">
        <v>1460</v>
      </c>
      <c r="E23" s="43">
        <v>1460.1</v>
      </c>
      <c r="F23" s="39">
        <v>360</v>
      </c>
    </row>
    <row r="24" spans="1:13">
      <c r="A24" s="10" t="s">
        <v>4</v>
      </c>
      <c r="B24" s="11" t="s">
        <v>3</v>
      </c>
      <c r="C24" s="27">
        <v>4</v>
      </c>
      <c r="D24" s="27">
        <v>3</v>
      </c>
      <c r="E24" s="27">
        <v>3</v>
      </c>
      <c r="F24" s="38"/>
    </row>
    <row r="25" spans="1:13" ht="21.95" customHeight="1">
      <c r="A25" s="10" t="s">
        <v>22</v>
      </c>
      <c r="B25" s="6" t="s">
        <v>23</v>
      </c>
      <c r="C25" s="27">
        <f>C23/C24/12*1000</f>
        <v>60416.666666666664</v>
      </c>
      <c r="D25" s="27">
        <f>D23*1000/9/D24</f>
        <v>54074.074074074073</v>
      </c>
      <c r="E25" s="27">
        <f>E23*1000/9/E24</f>
        <v>54077.777777777781</v>
      </c>
    </row>
    <row r="26" spans="1:13" ht="25.5">
      <c r="A26" s="7" t="s">
        <v>19</v>
      </c>
      <c r="B26" s="6" t="s">
        <v>2</v>
      </c>
      <c r="C26" s="43">
        <v>12300</v>
      </c>
      <c r="D26" s="43">
        <v>6858</v>
      </c>
      <c r="E26" s="43">
        <v>6858.1</v>
      </c>
      <c r="F26" s="29">
        <v>1460</v>
      </c>
    </row>
    <row r="27" spans="1:13">
      <c r="A27" s="10" t="s">
        <v>4</v>
      </c>
      <c r="B27" s="11" t="s">
        <v>3</v>
      </c>
      <c r="C27" s="27">
        <v>17</v>
      </c>
      <c r="D27" s="27">
        <v>15</v>
      </c>
      <c r="E27" s="27">
        <v>15</v>
      </c>
    </row>
    <row r="28" spans="1:13" ht="21.95" customHeight="1">
      <c r="A28" s="10" t="s">
        <v>22</v>
      </c>
      <c r="B28" s="6" t="s">
        <v>23</v>
      </c>
      <c r="C28" s="27">
        <f>C26/C27/12*1000</f>
        <v>60294.117647058818</v>
      </c>
      <c r="D28" s="27">
        <f>D26*1000/9/D27</f>
        <v>50800</v>
      </c>
      <c r="E28" s="27">
        <f>E26*1000/9/E27</f>
        <v>50800.740740740745</v>
      </c>
    </row>
    <row r="29" spans="1:13" ht="25.5">
      <c r="A29" s="5" t="s">
        <v>5</v>
      </c>
      <c r="B29" s="6" t="s">
        <v>2</v>
      </c>
      <c r="C29" s="43">
        <v>6000</v>
      </c>
      <c r="D29" s="85">
        <v>4325</v>
      </c>
      <c r="E29" s="85">
        <v>4325</v>
      </c>
      <c r="F29" s="111">
        <v>979.8</v>
      </c>
      <c r="G29" s="44" t="s">
        <v>67</v>
      </c>
      <c r="H29" s="44" t="s">
        <v>64</v>
      </c>
      <c r="I29" s="49" t="s">
        <v>62</v>
      </c>
      <c r="J29" s="49" t="s">
        <v>66</v>
      </c>
      <c r="K29" s="44" t="s">
        <v>59</v>
      </c>
    </row>
    <row r="30" spans="1:13" ht="36.75">
      <c r="A30" s="12" t="s">
        <v>6</v>
      </c>
      <c r="B30" s="6" t="s">
        <v>2</v>
      </c>
      <c r="C30" s="43">
        <v>17467</v>
      </c>
      <c r="D30" s="85">
        <v>7315</v>
      </c>
      <c r="E30" s="85">
        <v>7314.8</v>
      </c>
      <c r="F30" s="111">
        <v>1007</v>
      </c>
      <c r="G30" s="49">
        <v>504.1</v>
      </c>
      <c r="H30" s="49">
        <v>2418.9</v>
      </c>
      <c r="I30" s="49">
        <v>0</v>
      </c>
      <c r="J30" s="49">
        <v>18.8</v>
      </c>
      <c r="K30" s="44">
        <v>50.2</v>
      </c>
      <c r="M30" s="2" t="s">
        <v>74</v>
      </c>
    </row>
    <row r="31" spans="1:13" ht="25.5">
      <c r="A31" s="12" t="s">
        <v>7</v>
      </c>
      <c r="B31" s="6" t="s">
        <v>2</v>
      </c>
      <c r="C31" s="27">
        <v>300</v>
      </c>
      <c r="D31" s="27">
        <v>0</v>
      </c>
      <c r="E31" s="27">
        <v>0</v>
      </c>
      <c r="G31" s="71">
        <v>156.6</v>
      </c>
      <c r="H31" s="71">
        <v>3090.2</v>
      </c>
      <c r="I31" s="71">
        <v>0</v>
      </c>
      <c r="J31" s="71">
        <v>18.8</v>
      </c>
      <c r="K31" s="71">
        <v>50.2</v>
      </c>
      <c r="M31" s="2" t="s">
        <v>72</v>
      </c>
    </row>
    <row r="32" spans="1:13" ht="36.75">
      <c r="A32" s="12" t="s">
        <v>8</v>
      </c>
      <c r="B32" s="6" t="s">
        <v>2</v>
      </c>
      <c r="C32" s="27">
        <v>1760</v>
      </c>
      <c r="D32" s="85">
        <v>1686</v>
      </c>
      <c r="E32" s="85">
        <v>1686</v>
      </c>
      <c r="F32" s="110">
        <v>766.9</v>
      </c>
      <c r="G32" s="2">
        <v>919.1</v>
      </c>
      <c r="H32" s="2">
        <v>0</v>
      </c>
      <c r="I32" s="2">
        <v>0</v>
      </c>
      <c r="J32" s="2">
        <v>37.700000000000003</v>
      </c>
      <c r="K32" s="2">
        <v>50.2</v>
      </c>
      <c r="M32" s="2" t="s">
        <v>88</v>
      </c>
    </row>
    <row r="33" spans="1:6" ht="61.5" customHeight="1">
      <c r="A33" s="12" t="s">
        <v>9</v>
      </c>
      <c r="B33" s="6" t="s">
        <v>2</v>
      </c>
      <c r="C33" s="27">
        <v>2900</v>
      </c>
      <c r="D33" s="85">
        <v>1178</v>
      </c>
      <c r="E33" s="85">
        <v>1177.9000000000001</v>
      </c>
      <c r="F33" s="110">
        <v>241.8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rgb="FFFF0000"/>
  </sheetPr>
  <dimension ref="A1:L33"/>
  <sheetViews>
    <sheetView topLeftCell="A17" zoomScale="80" zoomScaleNormal="80" workbookViewId="0">
      <selection activeCell="H23" sqref="H23"/>
    </sheetView>
  </sheetViews>
  <sheetFormatPr defaultColWidth="9.140625" defaultRowHeight="20.25"/>
  <cols>
    <col min="1" max="1" width="69.42578125" style="2" customWidth="1"/>
    <col min="2" max="2" width="9.140625" style="30"/>
    <col min="3" max="4" width="12" style="29" customWidth="1"/>
    <col min="5" max="5" width="13.140625" style="29" customWidth="1"/>
    <col min="6" max="6" width="14.42578125" style="29" customWidth="1"/>
    <col min="7" max="7" width="12" style="29" customWidth="1"/>
    <col min="8" max="8" width="9.140625" style="29"/>
    <col min="9" max="10" width="9.140625" style="2"/>
    <col min="11" max="11" width="11.28515625" style="2" customWidth="1"/>
    <col min="12" max="16384" width="9.140625" style="2"/>
  </cols>
  <sheetData>
    <row r="1" spans="1:7">
      <c r="A1" s="114" t="s">
        <v>12</v>
      </c>
      <c r="B1" s="114"/>
      <c r="C1" s="114"/>
      <c r="D1" s="114"/>
      <c r="E1" s="114"/>
    </row>
    <row r="2" spans="1:7">
      <c r="A2" s="114" t="s">
        <v>91</v>
      </c>
      <c r="B2" s="114"/>
      <c r="C2" s="114"/>
      <c r="D2" s="114"/>
      <c r="E2" s="114"/>
    </row>
    <row r="3" spans="1:7">
      <c r="A3" s="1"/>
    </row>
    <row r="4" spans="1:7" ht="45" customHeight="1">
      <c r="A4" s="121" t="s">
        <v>43</v>
      </c>
      <c r="B4" s="121"/>
      <c r="C4" s="121"/>
      <c r="D4" s="121"/>
      <c r="E4" s="121"/>
    </row>
    <row r="5" spans="1:7" ht="15.75" customHeight="1">
      <c r="A5" s="116" t="s">
        <v>13</v>
      </c>
      <c r="B5" s="116"/>
      <c r="C5" s="116"/>
      <c r="D5" s="116"/>
      <c r="E5" s="116"/>
    </row>
    <row r="6" spans="1:7">
      <c r="A6" s="4"/>
    </row>
    <row r="7" spans="1:7">
      <c r="A7" s="13" t="s">
        <v>14</v>
      </c>
    </row>
    <row r="8" spans="1:7">
      <c r="A8" s="1"/>
    </row>
    <row r="9" spans="1:7">
      <c r="A9" s="117" t="s">
        <v>24</v>
      </c>
      <c r="B9" s="118" t="s">
        <v>15</v>
      </c>
      <c r="C9" s="119" t="s">
        <v>58</v>
      </c>
      <c r="D9" s="119"/>
      <c r="E9" s="119"/>
      <c r="F9" s="29" t="s">
        <v>96</v>
      </c>
    </row>
    <row r="10" spans="1:7" ht="40.5">
      <c r="A10" s="117"/>
      <c r="B10" s="118"/>
      <c r="C10" s="42" t="s">
        <v>16</v>
      </c>
      <c r="D10" s="42" t="s">
        <v>17</v>
      </c>
      <c r="E10" s="41" t="s">
        <v>11</v>
      </c>
    </row>
    <row r="11" spans="1:7">
      <c r="A11" s="5" t="s">
        <v>18</v>
      </c>
      <c r="B11" s="34" t="s">
        <v>10</v>
      </c>
      <c r="C11" s="50">
        <v>70</v>
      </c>
      <c r="D11" s="50">
        <v>70</v>
      </c>
      <c r="E11" s="50">
        <v>70</v>
      </c>
    </row>
    <row r="12" spans="1:7" ht="25.5">
      <c r="A12" s="10" t="s">
        <v>20</v>
      </c>
      <c r="B12" s="34" t="s">
        <v>2</v>
      </c>
      <c r="C12" s="27">
        <f>(C13-C32)/C11</f>
        <v>1208.0142857142857</v>
      </c>
      <c r="D12" s="27">
        <f t="shared" ref="D12:E12" si="0">(D13-D32)/D11</f>
        <v>888.96571428571428</v>
      </c>
      <c r="E12" s="27">
        <f t="shared" si="0"/>
        <v>888.95999999999992</v>
      </c>
    </row>
    <row r="13" spans="1:7" ht="25.5">
      <c r="A13" s="5" t="s">
        <v>83</v>
      </c>
      <c r="B13" s="34" t="s">
        <v>2</v>
      </c>
      <c r="C13" s="80">
        <f>C15+C29+C30+C31+C32+C33</f>
        <v>86321</v>
      </c>
      <c r="D13" s="80">
        <f>D15+D29+D30+D31+D32+D33</f>
        <v>63574.6</v>
      </c>
      <c r="E13" s="80">
        <f>E15+E29+E30+E31+E32+E33</f>
        <v>63573.799999999996</v>
      </c>
    </row>
    <row r="14" spans="1:7">
      <c r="A14" s="8" t="s">
        <v>0</v>
      </c>
      <c r="B14" s="35"/>
      <c r="C14" s="25"/>
      <c r="D14" s="25">
        <f t="shared" ref="D14" si="1">C14</f>
        <v>0</v>
      </c>
      <c r="E14" s="25"/>
      <c r="G14" s="31"/>
    </row>
    <row r="15" spans="1:7" ht="25.5">
      <c r="A15" s="5" t="s">
        <v>84</v>
      </c>
      <c r="B15" s="34" t="s">
        <v>2</v>
      </c>
      <c r="C15" s="79">
        <f>C17+C20+C23+C26</f>
        <v>66000</v>
      </c>
      <c r="D15" s="79">
        <f t="shared" ref="D15:F15" si="2">D17+D20+D23+D26</f>
        <v>51605.5</v>
      </c>
      <c r="E15" s="79">
        <f t="shared" si="2"/>
        <v>51605</v>
      </c>
      <c r="F15" s="79">
        <f t="shared" si="2"/>
        <v>11149.6</v>
      </c>
    </row>
    <row r="16" spans="1:7">
      <c r="A16" s="8" t="s">
        <v>1</v>
      </c>
      <c r="B16" s="35"/>
      <c r="C16" s="27"/>
      <c r="D16" s="27"/>
      <c r="E16" s="27"/>
    </row>
    <row r="17" spans="1:12" s="18" customFormat="1" ht="25.5">
      <c r="A17" s="20" t="s">
        <v>25</v>
      </c>
      <c r="B17" s="34" t="s">
        <v>2</v>
      </c>
      <c r="C17" s="43">
        <v>6300</v>
      </c>
      <c r="D17" s="43">
        <v>6783</v>
      </c>
      <c r="E17" s="43">
        <v>6783</v>
      </c>
      <c r="F17" s="29">
        <v>1852</v>
      </c>
      <c r="G17" s="29"/>
      <c r="H17" s="29"/>
    </row>
    <row r="18" spans="1:12" s="18" customFormat="1">
      <c r="A18" s="21" t="s">
        <v>4</v>
      </c>
      <c r="B18" s="36" t="s">
        <v>3</v>
      </c>
      <c r="C18" s="27">
        <v>3</v>
      </c>
      <c r="D18" s="27">
        <v>3</v>
      </c>
      <c r="E18" s="27">
        <v>3</v>
      </c>
      <c r="F18" s="29">
        <v>3</v>
      </c>
      <c r="G18" s="29"/>
      <c r="H18" s="29"/>
    </row>
    <row r="19" spans="1:12" s="18" customFormat="1" ht="21.95" customHeight="1">
      <c r="A19" s="21" t="s">
        <v>22</v>
      </c>
      <c r="B19" s="34" t="s">
        <v>23</v>
      </c>
      <c r="C19" s="27">
        <f>C17/C18/12*1000</f>
        <v>175000</v>
      </c>
      <c r="D19" s="27">
        <f>D17*1000/9/D18</f>
        <v>251222.22222222222</v>
      </c>
      <c r="E19" s="27">
        <f>E17*1000/9/E18</f>
        <v>251222.22222222222</v>
      </c>
      <c r="F19" s="29"/>
      <c r="G19" s="29"/>
      <c r="H19" s="29"/>
    </row>
    <row r="20" spans="1:12" s="18" customFormat="1" ht="25.5">
      <c r="A20" s="20" t="s">
        <v>26</v>
      </c>
      <c r="B20" s="34" t="s">
        <v>2</v>
      </c>
      <c r="C20" s="43">
        <v>44900</v>
      </c>
      <c r="D20" s="43">
        <v>35873</v>
      </c>
      <c r="E20" s="43">
        <v>35872.6</v>
      </c>
      <c r="F20" s="29">
        <v>7219.6</v>
      </c>
      <c r="G20" s="29"/>
      <c r="H20" s="29"/>
    </row>
    <row r="21" spans="1:12">
      <c r="A21" s="10" t="s">
        <v>4</v>
      </c>
      <c r="B21" s="36" t="s">
        <v>3</v>
      </c>
      <c r="C21" s="27">
        <v>20</v>
      </c>
      <c r="D21" s="27">
        <v>15</v>
      </c>
      <c r="E21" s="27">
        <v>15</v>
      </c>
      <c r="F21" s="29">
        <v>15</v>
      </c>
    </row>
    <row r="22" spans="1:12" ht="21.95" customHeight="1">
      <c r="A22" s="10" t="s">
        <v>22</v>
      </c>
      <c r="B22" s="34" t="s">
        <v>23</v>
      </c>
      <c r="C22" s="27">
        <f>C20/C21/12*1000</f>
        <v>187083.33333333334</v>
      </c>
      <c r="D22" s="27">
        <f>D20*1000/9/D21</f>
        <v>265725.92592592596</v>
      </c>
      <c r="E22" s="27">
        <f>E20*1000/9/E21</f>
        <v>265722.96296296298</v>
      </c>
    </row>
    <row r="23" spans="1:12" ht="39">
      <c r="A23" s="14" t="s">
        <v>21</v>
      </c>
      <c r="B23" s="34" t="s">
        <v>2</v>
      </c>
      <c r="C23" s="43">
        <v>3900</v>
      </c>
      <c r="D23" s="43">
        <v>2542</v>
      </c>
      <c r="E23" s="43">
        <v>2542.1</v>
      </c>
      <c r="F23" s="29">
        <v>653</v>
      </c>
    </row>
    <row r="24" spans="1:12">
      <c r="A24" s="10" t="s">
        <v>4</v>
      </c>
      <c r="B24" s="36" t="s">
        <v>3</v>
      </c>
      <c r="C24" s="27">
        <v>4</v>
      </c>
      <c r="D24" s="27">
        <v>4</v>
      </c>
      <c r="E24" s="27">
        <v>4</v>
      </c>
      <c r="F24" s="29">
        <v>4</v>
      </c>
    </row>
    <row r="25" spans="1:12" ht="21.95" customHeight="1">
      <c r="A25" s="10" t="s">
        <v>22</v>
      </c>
      <c r="B25" s="34" t="s">
        <v>23</v>
      </c>
      <c r="C25" s="27">
        <f>C23/C24/12*1000</f>
        <v>81250</v>
      </c>
      <c r="D25" s="27">
        <f>D23*1000/9/D24</f>
        <v>70611.111111111109</v>
      </c>
      <c r="E25" s="27">
        <f>E23*1000/9/E24</f>
        <v>70613.888888888891</v>
      </c>
    </row>
    <row r="26" spans="1:12" ht="25.5">
      <c r="A26" s="7" t="s">
        <v>19</v>
      </c>
      <c r="B26" s="34" t="s">
        <v>2</v>
      </c>
      <c r="C26" s="43">
        <v>10900</v>
      </c>
      <c r="D26" s="43">
        <v>6407.5</v>
      </c>
      <c r="E26" s="43">
        <v>6407.3</v>
      </c>
      <c r="F26" s="29">
        <v>1425</v>
      </c>
    </row>
    <row r="27" spans="1:12">
      <c r="A27" s="10" t="s">
        <v>4</v>
      </c>
      <c r="B27" s="36" t="s">
        <v>3</v>
      </c>
      <c r="C27" s="27">
        <v>13</v>
      </c>
      <c r="D27" s="27">
        <v>12</v>
      </c>
      <c r="E27" s="27">
        <v>12</v>
      </c>
      <c r="F27" s="29">
        <v>12</v>
      </c>
    </row>
    <row r="28" spans="1:12" ht="21.95" customHeight="1">
      <c r="A28" s="10" t="s">
        <v>22</v>
      </c>
      <c r="B28" s="34" t="s">
        <v>23</v>
      </c>
      <c r="C28" s="27">
        <f>C26/C27/12*1000</f>
        <v>69871.794871794875</v>
      </c>
      <c r="D28" s="27">
        <f>D26*1000/9/D27</f>
        <v>59328.703703703708</v>
      </c>
      <c r="E28" s="27">
        <f>E26*1000/9/E27</f>
        <v>59326.851851851854</v>
      </c>
    </row>
    <row r="29" spans="1:12" ht="25.5">
      <c r="A29" s="5" t="s">
        <v>5</v>
      </c>
      <c r="B29" s="34" t="s">
        <v>2</v>
      </c>
      <c r="C29" s="43">
        <v>5000</v>
      </c>
      <c r="D29" s="85">
        <v>4559</v>
      </c>
      <c r="E29" s="85">
        <v>4559</v>
      </c>
      <c r="F29" s="111">
        <v>1176.2</v>
      </c>
      <c r="G29" s="53" t="s">
        <v>67</v>
      </c>
      <c r="H29" s="53" t="s">
        <v>64</v>
      </c>
      <c r="I29" s="54" t="s">
        <v>62</v>
      </c>
      <c r="J29" s="54" t="s">
        <v>66</v>
      </c>
      <c r="K29" s="53" t="s">
        <v>59</v>
      </c>
    </row>
    <row r="30" spans="1:12" ht="36.75">
      <c r="A30" s="12" t="s">
        <v>6</v>
      </c>
      <c r="B30" s="34" t="s">
        <v>2</v>
      </c>
      <c r="C30" s="25">
        <v>11861</v>
      </c>
      <c r="D30" s="89">
        <v>4713</v>
      </c>
      <c r="E30" s="89">
        <v>4713.1000000000004</v>
      </c>
      <c r="F30" s="111">
        <v>234.5</v>
      </c>
      <c r="G30" s="54">
        <v>279.10000000000002</v>
      </c>
      <c r="H30" s="54">
        <v>1693.6</v>
      </c>
      <c r="I30" s="54">
        <v>0</v>
      </c>
      <c r="J30" s="54">
        <v>0</v>
      </c>
      <c r="K30" s="53">
        <v>53.4</v>
      </c>
      <c r="L30" s="2" t="s">
        <v>74</v>
      </c>
    </row>
    <row r="31" spans="1:12" ht="25.5">
      <c r="A31" s="12" t="s">
        <v>7</v>
      </c>
      <c r="B31" s="34" t="s">
        <v>2</v>
      </c>
      <c r="C31" s="25">
        <v>200</v>
      </c>
      <c r="D31" s="25">
        <v>0</v>
      </c>
      <c r="E31" s="25">
        <v>0</v>
      </c>
      <c r="G31" s="53">
        <v>228.1</v>
      </c>
      <c r="H31" s="53">
        <v>2171</v>
      </c>
      <c r="I31" s="54"/>
      <c r="J31" s="54"/>
      <c r="K31" s="54">
        <v>53.4</v>
      </c>
      <c r="L31" s="2" t="s">
        <v>72</v>
      </c>
    </row>
    <row r="32" spans="1:12" ht="36.75">
      <c r="A32" s="12" t="s">
        <v>8</v>
      </c>
      <c r="B32" s="34" t="s">
        <v>2</v>
      </c>
      <c r="C32" s="25">
        <v>1760</v>
      </c>
      <c r="D32" s="89">
        <v>1347</v>
      </c>
      <c r="E32" s="89">
        <v>1346.6</v>
      </c>
      <c r="F32" s="110">
        <v>730</v>
      </c>
      <c r="G32" s="53">
        <v>61.5</v>
      </c>
      <c r="H32" s="53">
        <v>0</v>
      </c>
      <c r="I32" s="54">
        <v>0</v>
      </c>
      <c r="J32" s="54">
        <v>119.6</v>
      </c>
      <c r="K32" s="54">
        <v>53.4</v>
      </c>
      <c r="L32" s="2" t="s">
        <v>88</v>
      </c>
    </row>
    <row r="33" spans="1:11" ht="50.25" customHeight="1">
      <c r="A33" s="12" t="s">
        <v>9</v>
      </c>
      <c r="B33" s="34" t="s">
        <v>2</v>
      </c>
      <c r="C33" s="25">
        <v>1500</v>
      </c>
      <c r="D33" s="89">
        <v>1350.1</v>
      </c>
      <c r="E33" s="89">
        <v>1350.1</v>
      </c>
      <c r="F33" s="110">
        <v>170.1</v>
      </c>
      <c r="G33" s="53"/>
      <c r="H33" s="53"/>
      <c r="I33" s="54"/>
      <c r="J33" s="54"/>
      <c r="K33" s="54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>
  <sheetPr>
    <tabColor rgb="FFFF0000"/>
  </sheetPr>
  <dimension ref="A1:L33"/>
  <sheetViews>
    <sheetView topLeftCell="A10" zoomScale="80" zoomScaleNormal="80" workbookViewId="0">
      <selection activeCell="I14" sqref="I14"/>
    </sheetView>
  </sheetViews>
  <sheetFormatPr defaultColWidth="9.140625" defaultRowHeight="20.25"/>
  <cols>
    <col min="1" max="1" width="69.42578125" style="2" customWidth="1"/>
    <col min="2" max="2" width="9.140625" style="30"/>
    <col min="3" max="4" width="12" style="29" customWidth="1"/>
    <col min="5" max="6" width="13.140625" style="29" customWidth="1"/>
    <col min="7" max="7" width="11.7109375" style="29" customWidth="1"/>
    <col min="8" max="8" width="12" style="29" customWidth="1"/>
    <col min="9" max="16384" width="9.140625" style="2"/>
  </cols>
  <sheetData>
    <row r="1" spans="1:8">
      <c r="A1" s="114" t="s">
        <v>12</v>
      </c>
      <c r="B1" s="114"/>
      <c r="C1" s="114"/>
      <c r="D1" s="114"/>
      <c r="E1" s="114"/>
      <c r="F1" s="56"/>
    </row>
    <row r="2" spans="1:8">
      <c r="A2" s="114" t="s">
        <v>91</v>
      </c>
      <c r="B2" s="114"/>
      <c r="C2" s="114"/>
      <c r="D2" s="114"/>
      <c r="E2" s="114"/>
      <c r="F2" s="56"/>
    </row>
    <row r="3" spans="1:8">
      <c r="A3" s="1"/>
    </row>
    <row r="4" spans="1:8" ht="45" customHeight="1">
      <c r="A4" s="121" t="s">
        <v>44</v>
      </c>
      <c r="B4" s="121"/>
      <c r="C4" s="121"/>
      <c r="D4" s="121"/>
      <c r="E4" s="121"/>
      <c r="F4" s="62"/>
    </row>
    <row r="5" spans="1:8" ht="15.75" customHeight="1">
      <c r="A5" s="116" t="s">
        <v>13</v>
      </c>
      <c r="B5" s="116"/>
      <c r="C5" s="116"/>
      <c r="D5" s="116"/>
      <c r="E5" s="116"/>
      <c r="F5" s="63"/>
    </row>
    <row r="6" spans="1:8">
      <c r="A6" s="4"/>
    </row>
    <row r="7" spans="1:8">
      <c r="A7" s="13" t="s">
        <v>14</v>
      </c>
    </row>
    <row r="8" spans="1:8">
      <c r="A8" s="1"/>
    </row>
    <row r="9" spans="1:8">
      <c r="A9" s="117" t="s">
        <v>24</v>
      </c>
      <c r="B9" s="118" t="s">
        <v>15</v>
      </c>
      <c r="C9" s="119" t="s">
        <v>68</v>
      </c>
      <c r="D9" s="119"/>
      <c r="E9" s="119"/>
      <c r="F9" s="2" t="s">
        <v>89</v>
      </c>
      <c r="G9" s="2"/>
    </row>
    <row r="10" spans="1:8" ht="40.5">
      <c r="A10" s="117"/>
      <c r="B10" s="118"/>
      <c r="C10" s="42" t="s">
        <v>16</v>
      </c>
      <c r="D10" s="42" t="s">
        <v>17</v>
      </c>
      <c r="E10" s="41" t="s">
        <v>11</v>
      </c>
      <c r="F10" s="41"/>
    </row>
    <row r="11" spans="1:8">
      <c r="A11" s="5" t="s">
        <v>18</v>
      </c>
      <c r="B11" s="34" t="s">
        <v>10</v>
      </c>
      <c r="C11" s="50">
        <v>163</v>
      </c>
      <c r="D11" s="50">
        <v>163</v>
      </c>
      <c r="E11" s="50">
        <v>163</v>
      </c>
      <c r="F11" s="50"/>
    </row>
    <row r="12" spans="1:8" ht="25.5">
      <c r="A12" s="10" t="s">
        <v>20</v>
      </c>
      <c r="B12" s="34" t="s">
        <v>2</v>
      </c>
      <c r="C12" s="27">
        <f>(C13-C32)/C11</f>
        <v>566.40490797546011</v>
      </c>
      <c r="D12" s="27">
        <f t="shared" ref="D12:E12" si="0">(D13-D32)/D11</f>
        <v>430.25153374233128</v>
      </c>
      <c r="E12" s="27">
        <f t="shared" si="0"/>
        <v>430.23006134969324</v>
      </c>
      <c r="F12" s="27"/>
    </row>
    <row r="13" spans="1:8" ht="25.5">
      <c r="A13" s="5" t="s">
        <v>129</v>
      </c>
      <c r="B13" s="34" t="s">
        <v>2</v>
      </c>
      <c r="C13" s="80">
        <f>C15+C29+C30+C31+C32+C33</f>
        <v>93084</v>
      </c>
      <c r="D13" s="79">
        <f>D15+D29+D30+D31+D32+D33</f>
        <v>71487</v>
      </c>
      <c r="E13" s="79">
        <f>E15+E29+E30+E31+E32+E33</f>
        <v>71482.899999999994</v>
      </c>
      <c r="F13" s="27"/>
      <c r="G13" s="29" t="s">
        <v>27</v>
      </c>
    </row>
    <row r="14" spans="1:8">
      <c r="A14" s="8" t="s">
        <v>0</v>
      </c>
      <c r="B14" s="35"/>
      <c r="C14" s="25"/>
      <c r="D14" s="25">
        <f t="shared" ref="D14" si="1">C14</f>
        <v>0</v>
      </c>
      <c r="E14" s="25"/>
      <c r="F14" s="25"/>
      <c r="H14" s="31"/>
    </row>
    <row r="15" spans="1:8" ht="25.5">
      <c r="A15" s="5" t="s">
        <v>128</v>
      </c>
      <c r="B15" s="34" t="s">
        <v>2</v>
      </c>
      <c r="C15" s="79">
        <f>C17+C20+C23+C26</f>
        <v>74071</v>
      </c>
      <c r="D15" s="79">
        <f t="shared" ref="D15:F15" si="2">D17+D20+D23+D26</f>
        <v>55274</v>
      </c>
      <c r="E15" s="79">
        <f t="shared" si="2"/>
        <v>55272.7</v>
      </c>
      <c r="F15" s="79">
        <f t="shared" si="2"/>
        <v>15630.1</v>
      </c>
    </row>
    <row r="16" spans="1:8">
      <c r="A16" s="8" t="s">
        <v>1</v>
      </c>
      <c r="B16" s="35"/>
      <c r="C16" s="27"/>
      <c r="D16" s="27"/>
      <c r="E16" s="27"/>
      <c r="F16" s="27"/>
    </row>
    <row r="17" spans="1:12" s="18" customFormat="1" ht="25.5">
      <c r="A17" s="20" t="s">
        <v>25</v>
      </c>
      <c r="B17" s="34" t="s">
        <v>2</v>
      </c>
      <c r="C17" s="43">
        <v>9326</v>
      </c>
      <c r="D17" s="85">
        <v>6738.5</v>
      </c>
      <c r="E17" s="85">
        <v>6738.2</v>
      </c>
      <c r="F17" s="85">
        <v>1741.5</v>
      </c>
      <c r="G17" s="29"/>
      <c r="H17" s="29"/>
    </row>
    <row r="18" spans="1:12" s="18" customFormat="1">
      <c r="A18" s="21" t="s">
        <v>4</v>
      </c>
      <c r="B18" s="36" t="s">
        <v>3</v>
      </c>
      <c r="C18" s="27">
        <v>3</v>
      </c>
      <c r="D18" s="27">
        <v>3</v>
      </c>
      <c r="E18" s="27">
        <v>3</v>
      </c>
      <c r="F18" s="27">
        <v>3</v>
      </c>
      <c r="G18" s="29"/>
      <c r="H18" s="29"/>
    </row>
    <row r="19" spans="1:12" s="18" customFormat="1" ht="21.95" customHeight="1">
      <c r="A19" s="21" t="s">
        <v>22</v>
      </c>
      <c r="B19" s="34" t="s">
        <v>23</v>
      </c>
      <c r="C19" s="27">
        <f>C17/C18/12*1000</f>
        <v>259055.55555555553</v>
      </c>
      <c r="D19" s="27">
        <f>D17*1000/9/D18</f>
        <v>249574.07407407407</v>
      </c>
      <c r="E19" s="27">
        <f>E17*1000/9/E18</f>
        <v>249562.96296296295</v>
      </c>
      <c r="F19" s="27"/>
      <c r="G19" s="29"/>
      <c r="H19" s="29"/>
    </row>
    <row r="20" spans="1:12" s="18" customFormat="1" ht="25.5">
      <c r="A20" s="20" t="s">
        <v>26</v>
      </c>
      <c r="B20" s="34" t="s">
        <v>2</v>
      </c>
      <c r="C20" s="43">
        <v>48350</v>
      </c>
      <c r="D20" s="85">
        <v>37437</v>
      </c>
      <c r="E20" s="85">
        <v>37436.6</v>
      </c>
      <c r="F20" s="85">
        <v>10797.6</v>
      </c>
      <c r="G20" s="29"/>
      <c r="H20" s="29"/>
    </row>
    <row r="21" spans="1:12">
      <c r="A21" s="10" t="s">
        <v>4</v>
      </c>
      <c r="B21" s="36" t="s">
        <v>3</v>
      </c>
      <c r="C21" s="27">
        <v>14</v>
      </c>
      <c r="D21" s="27">
        <v>15</v>
      </c>
      <c r="E21" s="27">
        <v>15</v>
      </c>
      <c r="F21" s="27">
        <v>16</v>
      </c>
    </row>
    <row r="22" spans="1:12" ht="21.95" customHeight="1">
      <c r="A22" s="10" t="s">
        <v>22</v>
      </c>
      <c r="B22" s="34" t="s">
        <v>23</v>
      </c>
      <c r="C22" s="27">
        <f>C20/C21/12*1000</f>
        <v>287797.61904761905</v>
      </c>
      <c r="D22" s="27">
        <f>D20*1000/9/D21</f>
        <v>277311.11111111112</v>
      </c>
      <c r="E22" s="27">
        <f>E20*1000/9/E21</f>
        <v>277308.14814814815</v>
      </c>
      <c r="F22" s="27"/>
    </row>
    <row r="23" spans="1:12" ht="39">
      <c r="A23" s="14" t="s">
        <v>21</v>
      </c>
      <c r="B23" s="34" t="s">
        <v>2</v>
      </c>
      <c r="C23" s="43">
        <v>6885</v>
      </c>
      <c r="D23" s="85">
        <v>4181</v>
      </c>
      <c r="E23" s="85">
        <v>4180.5</v>
      </c>
      <c r="F23" s="85">
        <v>1027.4000000000001</v>
      </c>
    </row>
    <row r="24" spans="1:12">
      <c r="A24" s="10" t="s">
        <v>4</v>
      </c>
      <c r="B24" s="36" t="s">
        <v>3</v>
      </c>
      <c r="C24" s="27">
        <v>3</v>
      </c>
      <c r="D24" s="27">
        <v>3</v>
      </c>
      <c r="E24" s="27">
        <v>3</v>
      </c>
      <c r="F24" s="27">
        <v>2</v>
      </c>
    </row>
    <row r="25" spans="1:12" ht="21.95" customHeight="1">
      <c r="A25" s="10" t="s">
        <v>22</v>
      </c>
      <c r="B25" s="34" t="s">
        <v>23</v>
      </c>
      <c r="C25" s="27">
        <f>C23/C24/12*1000</f>
        <v>191250</v>
      </c>
      <c r="D25" s="27">
        <f>D23*1000/9/D24</f>
        <v>154851.85185185185</v>
      </c>
      <c r="E25" s="27">
        <f>E23*1000/9/E24</f>
        <v>154833.33333333334</v>
      </c>
      <c r="F25" s="27"/>
    </row>
    <row r="26" spans="1:12" ht="25.5">
      <c r="A26" s="7" t="s">
        <v>19</v>
      </c>
      <c r="B26" s="34" t="s">
        <v>2</v>
      </c>
      <c r="C26" s="43">
        <v>9510</v>
      </c>
      <c r="D26" s="85">
        <v>6917.5</v>
      </c>
      <c r="E26" s="85">
        <v>6917.4</v>
      </c>
      <c r="F26" s="85">
        <v>2063.6</v>
      </c>
    </row>
    <row r="27" spans="1:12">
      <c r="A27" s="10" t="s">
        <v>4</v>
      </c>
      <c r="B27" s="36" t="s">
        <v>3</v>
      </c>
      <c r="C27" s="27">
        <v>13</v>
      </c>
      <c r="D27" s="27">
        <v>13</v>
      </c>
      <c r="E27" s="27">
        <v>13</v>
      </c>
      <c r="F27" s="27">
        <v>12</v>
      </c>
    </row>
    <row r="28" spans="1:12" ht="21.95" customHeight="1">
      <c r="A28" s="10" t="s">
        <v>22</v>
      </c>
      <c r="B28" s="34" t="s">
        <v>23</v>
      </c>
      <c r="C28" s="27">
        <f>C26/C27/12*1000</f>
        <v>60961.538461538461</v>
      </c>
      <c r="D28" s="27">
        <f>D26*1000/9/D27</f>
        <v>59123.931623931625</v>
      </c>
      <c r="E28" s="27">
        <f>E26*1000/9/E27</f>
        <v>59123.076923076922</v>
      </c>
      <c r="F28" s="27"/>
    </row>
    <row r="29" spans="1:12" ht="25.5">
      <c r="A29" s="5" t="s">
        <v>5</v>
      </c>
      <c r="B29" s="34" t="s">
        <v>2</v>
      </c>
      <c r="C29" s="43">
        <v>6700</v>
      </c>
      <c r="D29" s="85">
        <v>5762</v>
      </c>
      <c r="E29" s="85">
        <v>5761.4</v>
      </c>
      <c r="F29" s="85">
        <v>1639.6</v>
      </c>
      <c r="G29" s="44" t="s">
        <v>59</v>
      </c>
      <c r="H29" s="44" t="s">
        <v>67</v>
      </c>
      <c r="I29" s="44" t="s">
        <v>64</v>
      </c>
      <c r="J29" s="49" t="s">
        <v>62</v>
      </c>
      <c r="K29" s="49" t="s">
        <v>66</v>
      </c>
      <c r="L29" s="44"/>
    </row>
    <row r="30" spans="1:12" ht="36.75">
      <c r="A30" s="12" t="s">
        <v>6</v>
      </c>
      <c r="B30" s="34" t="s">
        <v>2</v>
      </c>
      <c r="C30" s="25">
        <v>8853</v>
      </c>
      <c r="D30" s="89">
        <v>7400</v>
      </c>
      <c r="E30" s="89">
        <v>7496.8</v>
      </c>
      <c r="F30" s="89">
        <v>199.1</v>
      </c>
      <c r="G30" s="53">
        <v>103.2</v>
      </c>
      <c r="H30" s="49">
        <v>1024.0999999999999</v>
      </c>
      <c r="I30" s="49">
        <v>3195.2</v>
      </c>
      <c r="J30" s="49">
        <v>0</v>
      </c>
      <c r="K30" s="49">
        <v>48.7</v>
      </c>
      <c r="L30" s="44"/>
    </row>
    <row r="31" spans="1:12" ht="25.5">
      <c r="A31" s="12" t="s">
        <v>7</v>
      </c>
      <c r="B31" s="34" t="s">
        <v>2</v>
      </c>
      <c r="C31" s="25">
        <v>200</v>
      </c>
      <c r="D31" s="25">
        <v>0</v>
      </c>
      <c r="E31" s="25">
        <v>0</v>
      </c>
      <c r="F31" s="25">
        <v>0</v>
      </c>
      <c r="G31" s="72">
        <v>103.5</v>
      </c>
      <c r="H31" s="72">
        <v>230.5</v>
      </c>
      <c r="I31" s="73">
        <v>2543.8000000000002</v>
      </c>
      <c r="J31" s="73"/>
      <c r="K31" s="73">
        <v>48.7</v>
      </c>
    </row>
    <row r="32" spans="1:12" ht="36.75">
      <c r="A32" s="12" t="s">
        <v>8</v>
      </c>
      <c r="B32" s="34" t="s">
        <v>2</v>
      </c>
      <c r="C32" s="25">
        <v>760</v>
      </c>
      <c r="D32" s="89">
        <v>1356</v>
      </c>
      <c r="E32" s="89">
        <v>1355.4</v>
      </c>
      <c r="F32" s="89">
        <v>730</v>
      </c>
      <c r="G32" s="29">
        <v>53.4</v>
      </c>
      <c r="H32" s="29">
        <v>48.1</v>
      </c>
      <c r="I32" s="2">
        <v>0</v>
      </c>
      <c r="J32" s="2">
        <v>0</v>
      </c>
      <c r="K32" s="2">
        <v>97.6</v>
      </c>
    </row>
    <row r="33" spans="1:6" ht="55.5" customHeight="1">
      <c r="A33" s="12" t="s">
        <v>9</v>
      </c>
      <c r="B33" s="34" t="s">
        <v>2</v>
      </c>
      <c r="C33" s="25">
        <v>2500</v>
      </c>
      <c r="D33" s="89">
        <v>1695</v>
      </c>
      <c r="E33" s="89">
        <v>1596.6</v>
      </c>
      <c r="F33" s="89">
        <v>996.9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>
  <sheetPr>
    <tabColor rgb="FFFF0000"/>
  </sheetPr>
  <dimension ref="A1:L33"/>
  <sheetViews>
    <sheetView topLeftCell="A7" zoomScale="80" zoomScaleNormal="80" workbookViewId="0">
      <selection activeCell="E36" sqref="E36"/>
    </sheetView>
  </sheetViews>
  <sheetFormatPr defaultColWidth="9.140625" defaultRowHeight="20.25"/>
  <cols>
    <col min="1" max="1" width="69.42578125" style="2" customWidth="1"/>
    <col min="2" max="2" width="9.140625" style="30"/>
    <col min="3" max="4" width="12" style="29" customWidth="1"/>
    <col min="5" max="6" width="13.140625" style="29" customWidth="1"/>
    <col min="7" max="8" width="12" style="29" customWidth="1"/>
    <col min="9" max="9" width="9.140625" style="29"/>
    <col min="10" max="16384" width="9.140625" style="2"/>
  </cols>
  <sheetData>
    <row r="1" spans="1:8">
      <c r="A1" s="114" t="s">
        <v>12</v>
      </c>
      <c r="B1" s="114"/>
      <c r="C1" s="114"/>
      <c r="D1" s="114"/>
      <c r="E1" s="114"/>
      <c r="F1" s="56"/>
    </row>
    <row r="2" spans="1:8">
      <c r="A2" s="114" t="s">
        <v>91</v>
      </c>
      <c r="B2" s="114"/>
      <c r="C2" s="114"/>
      <c r="D2" s="114"/>
      <c r="E2" s="114"/>
      <c r="F2" s="56"/>
    </row>
    <row r="3" spans="1:8">
      <c r="A3" s="1"/>
    </row>
    <row r="4" spans="1:8" ht="45" customHeight="1">
      <c r="A4" s="121" t="s">
        <v>45</v>
      </c>
      <c r="B4" s="121"/>
      <c r="C4" s="121"/>
      <c r="D4" s="121"/>
      <c r="E4" s="121"/>
      <c r="F4" s="62"/>
    </row>
    <row r="5" spans="1:8" ht="15.75" customHeight="1">
      <c r="A5" s="116" t="s">
        <v>13</v>
      </c>
      <c r="B5" s="116"/>
      <c r="C5" s="116"/>
      <c r="D5" s="116"/>
      <c r="E5" s="116"/>
      <c r="F5" s="63"/>
    </row>
    <row r="6" spans="1:8">
      <c r="A6" s="4"/>
    </row>
    <row r="7" spans="1:8">
      <c r="A7" s="13" t="s">
        <v>14</v>
      </c>
    </row>
    <row r="8" spans="1:8">
      <c r="A8" s="1"/>
    </row>
    <row r="9" spans="1:8">
      <c r="A9" s="117" t="s">
        <v>24</v>
      </c>
      <c r="B9" s="118" t="s">
        <v>15</v>
      </c>
      <c r="C9" s="119" t="s">
        <v>68</v>
      </c>
      <c r="D9" s="119"/>
      <c r="E9" s="119"/>
      <c r="F9" s="75" t="s">
        <v>90</v>
      </c>
    </row>
    <row r="10" spans="1:8" ht="40.5">
      <c r="A10" s="117"/>
      <c r="B10" s="118"/>
      <c r="C10" s="42" t="s">
        <v>16</v>
      </c>
      <c r="D10" s="42" t="s">
        <v>17</v>
      </c>
      <c r="E10" s="41" t="s">
        <v>11</v>
      </c>
      <c r="F10" s="41"/>
    </row>
    <row r="11" spans="1:8">
      <c r="A11" s="5" t="s">
        <v>18</v>
      </c>
      <c r="B11" s="34" t="s">
        <v>10</v>
      </c>
      <c r="C11" s="50">
        <v>18</v>
      </c>
      <c r="D11" s="50">
        <v>18</v>
      </c>
      <c r="E11" s="50">
        <v>18</v>
      </c>
      <c r="F11" s="50"/>
    </row>
    <row r="12" spans="1:8" ht="25.5">
      <c r="A12" s="10" t="s">
        <v>20</v>
      </c>
      <c r="B12" s="34" t="s">
        <v>2</v>
      </c>
      <c r="C12" s="27">
        <f>(C13-C32)/C11</f>
        <v>2266.1111111111113</v>
      </c>
      <c r="D12" s="25">
        <f t="shared" ref="D12:E12" si="0">(D13-D32)/D11</f>
        <v>1517.1944444444443</v>
      </c>
      <c r="E12" s="25">
        <f t="shared" si="0"/>
        <v>1517.1166666666666</v>
      </c>
      <c r="F12" s="25"/>
    </row>
    <row r="13" spans="1:8" ht="25.5">
      <c r="A13" s="5" t="s">
        <v>101</v>
      </c>
      <c r="B13" s="34" t="s">
        <v>2</v>
      </c>
      <c r="C13" s="79">
        <f>C15+C29+C30+C31+C32+C33</f>
        <v>41890</v>
      </c>
      <c r="D13" s="79">
        <f>D15+D29+D30+D31+D32+D33</f>
        <v>28345.5</v>
      </c>
      <c r="E13" s="80">
        <f>E15+E29+E30+E31+E32+E33</f>
        <v>28344</v>
      </c>
      <c r="F13" s="80"/>
    </row>
    <row r="14" spans="1:8">
      <c r="A14" s="8" t="s">
        <v>0</v>
      </c>
      <c r="B14" s="35"/>
      <c r="C14" s="25"/>
      <c r="D14" s="25">
        <f t="shared" ref="D14" si="1">C14</f>
        <v>0</v>
      </c>
      <c r="E14" s="25"/>
      <c r="F14" s="25"/>
      <c r="H14" s="31"/>
    </row>
    <row r="15" spans="1:8" ht="25.5">
      <c r="A15" s="5" t="s">
        <v>100</v>
      </c>
      <c r="B15" s="34" t="s">
        <v>2</v>
      </c>
      <c r="C15" s="79">
        <f>C17+C20+C23+C26</f>
        <v>28900</v>
      </c>
      <c r="D15" s="79">
        <f t="shared" ref="D15:F15" si="2">D17+D20+D23+D26</f>
        <v>21445</v>
      </c>
      <c r="E15" s="79">
        <f t="shared" si="2"/>
        <v>21444.5</v>
      </c>
      <c r="F15" s="79">
        <f t="shared" si="2"/>
        <v>5959.1</v>
      </c>
    </row>
    <row r="16" spans="1:8">
      <c r="A16" s="8" t="s">
        <v>1</v>
      </c>
      <c r="B16" s="35"/>
      <c r="C16" s="27"/>
      <c r="D16" s="27"/>
      <c r="E16" s="27"/>
      <c r="F16" s="27"/>
    </row>
    <row r="17" spans="1:12" s="18" customFormat="1" ht="25.5">
      <c r="A17" s="20" t="s">
        <v>25</v>
      </c>
      <c r="B17" s="34" t="s">
        <v>2</v>
      </c>
      <c r="C17" s="43">
        <v>3300</v>
      </c>
      <c r="D17" s="85">
        <v>2513</v>
      </c>
      <c r="E17" s="85">
        <v>2512.8000000000002</v>
      </c>
      <c r="F17" s="43">
        <v>646.5</v>
      </c>
      <c r="G17" s="29"/>
      <c r="H17" s="29"/>
      <c r="I17" s="29"/>
    </row>
    <row r="18" spans="1:12" s="18" customFormat="1">
      <c r="A18" s="21" t="s">
        <v>4</v>
      </c>
      <c r="B18" s="36" t="s">
        <v>3</v>
      </c>
      <c r="C18" s="27">
        <v>1</v>
      </c>
      <c r="D18" s="27">
        <v>1</v>
      </c>
      <c r="E18" s="27">
        <v>1</v>
      </c>
      <c r="F18" s="27">
        <v>1</v>
      </c>
      <c r="G18" s="29"/>
      <c r="H18" s="29"/>
      <c r="I18" s="29"/>
    </row>
    <row r="19" spans="1:12" s="18" customFormat="1" ht="21.95" customHeight="1">
      <c r="A19" s="21" t="s">
        <v>22</v>
      </c>
      <c r="B19" s="34" t="s">
        <v>23</v>
      </c>
      <c r="C19" s="27">
        <f>C17/C18/12*1000</f>
        <v>275000</v>
      </c>
      <c r="D19" s="27">
        <f>D17*1000/9/D18</f>
        <v>279222.22222222225</v>
      </c>
      <c r="E19" s="27">
        <f>E17*1000/9/E18</f>
        <v>279200</v>
      </c>
      <c r="F19" s="27"/>
      <c r="G19" s="29"/>
      <c r="H19" s="29"/>
      <c r="I19" s="29"/>
    </row>
    <row r="20" spans="1:12" s="18" customFormat="1" ht="25.5">
      <c r="A20" s="20" t="s">
        <v>26</v>
      </c>
      <c r="B20" s="34" t="s">
        <v>2</v>
      </c>
      <c r="C20" s="43">
        <v>15900</v>
      </c>
      <c r="D20" s="85">
        <v>11123</v>
      </c>
      <c r="E20" s="85">
        <v>11122.7</v>
      </c>
      <c r="F20" s="43">
        <v>2595.5</v>
      </c>
      <c r="G20" s="29"/>
      <c r="H20" s="29"/>
      <c r="I20" s="29"/>
    </row>
    <row r="21" spans="1:12">
      <c r="A21" s="10" t="s">
        <v>4</v>
      </c>
      <c r="B21" s="36" t="s">
        <v>3</v>
      </c>
      <c r="C21" s="27">
        <v>6</v>
      </c>
      <c r="D21" s="27">
        <v>6</v>
      </c>
      <c r="E21" s="27">
        <v>6</v>
      </c>
      <c r="F21" s="27">
        <v>6</v>
      </c>
    </row>
    <row r="22" spans="1:12" ht="21.95" customHeight="1">
      <c r="A22" s="10" t="s">
        <v>22</v>
      </c>
      <c r="B22" s="34" t="s">
        <v>23</v>
      </c>
      <c r="C22" s="27">
        <f>C20/C21/12*1000</f>
        <v>220833.33333333334</v>
      </c>
      <c r="D22" s="27">
        <f>D20*1000/9/D21</f>
        <v>205981.48148148149</v>
      </c>
      <c r="E22" s="27">
        <f>E20*1000/9/E21</f>
        <v>205975.92592592593</v>
      </c>
      <c r="F22" s="27"/>
    </row>
    <row r="23" spans="1:12" ht="39">
      <c r="A23" s="14" t="s">
        <v>21</v>
      </c>
      <c r="B23" s="34" t="s">
        <v>2</v>
      </c>
      <c r="C23" s="43">
        <v>0</v>
      </c>
      <c r="D23" s="43">
        <v>0</v>
      </c>
      <c r="E23" s="43">
        <v>0</v>
      </c>
      <c r="F23" s="43">
        <v>0</v>
      </c>
    </row>
    <row r="24" spans="1:12">
      <c r="A24" s="10" t="s">
        <v>4</v>
      </c>
      <c r="B24" s="36" t="s">
        <v>3</v>
      </c>
      <c r="C24" s="27"/>
      <c r="D24" s="27"/>
      <c r="E24" s="27"/>
      <c r="F24" s="27"/>
    </row>
    <row r="25" spans="1:12" ht="21.95" customHeight="1">
      <c r="A25" s="10" t="s">
        <v>22</v>
      </c>
      <c r="B25" s="34" t="s">
        <v>23</v>
      </c>
      <c r="C25" s="27">
        <v>0</v>
      </c>
      <c r="D25" s="27">
        <v>0</v>
      </c>
      <c r="E25" s="27">
        <v>0</v>
      </c>
      <c r="F25" s="27"/>
    </row>
    <row r="26" spans="1:12" ht="25.5">
      <c r="A26" s="7" t="s">
        <v>19</v>
      </c>
      <c r="B26" s="34" t="s">
        <v>2</v>
      </c>
      <c r="C26" s="43">
        <v>9700</v>
      </c>
      <c r="D26" s="85">
        <v>7809</v>
      </c>
      <c r="E26" s="85">
        <v>7809</v>
      </c>
      <c r="F26" s="43">
        <v>2717.1</v>
      </c>
    </row>
    <row r="27" spans="1:12">
      <c r="A27" s="10" t="s">
        <v>4</v>
      </c>
      <c r="B27" s="36" t="s">
        <v>3</v>
      </c>
      <c r="C27" s="27">
        <v>12</v>
      </c>
      <c r="D27" s="27">
        <v>13</v>
      </c>
      <c r="E27" s="27">
        <v>13</v>
      </c>
      <c r="F27" s="27">
        <v>14</v>
      </c>
    </row>
    <row r="28" spans="1:12" ht="21.95" customHeight="1">
      <c r="A28" s="10" t="s">
        <v>22</v>
      </c>
      <c r="B28" s="34" t="s">
        <v>23</v>
      </c>
      <c r="C28" s="27">
        <f>C26/C27/12*1000</f>
        <v>67361.111111111109</v>
      </c>
      <c r="D28" s="27">
        <f>D26*1000/9/D27</f>
        <v>66743.589743589735</v>
      </c>
      <c r="E28" s="27">
        <f>E26*1000/9/E27</f>
        <v>66743.589743589735</v>
      </c>
      <c r="F28" s="27"/>
    </row>
    <row r="29" spans="1:12" ht="25.5">
      <c r="A29" s="5" t="s">
        <v>5</v>
      </c>
      <c r="B29" s="34" t="s">
        <v>2</v>
      </c>
      <c r="C29" s="43">
        <v>3000</v>
      </c>
      <c r="D29" s="85">
        <v>2261.5</v>
      </c>
      <c r="E29" s="85">
        <v>2261.3000000000002</v>
      </c>
      <c r="F29" s="85">
        <v>625.1</v>
      </c>
      <c r="G29" s="44" t="s">
        <v>59</v>
      </c>
      <c r="H29" s="44" t="s">
        <v>67</v>
      </c>
      <c r="I29" s="44" t="s">
        <v>64</v>
      </c>
      <c r="J29" s="49" t="s">
        <v>62</v>
      </c>
      <c r="K29" s="49" t="s">
        <v>66</v>
      </c>
    </row>
    <row r="30" spans="1:12" ht="36.75">
      <c r="A30" s="12" t="s">
        <v>6</v>
      </c>
      <c r="B30" s="34" t="s">
        <v>2</v>
      </c>
      <c r="C30" s="25">
        <v>7960</v>
      </c>
      <c r="D30" s="89">
        <v>2721</v>
      </c>
      <c r="E30" s="89">
        <v>2720.8</v>
      </c>
      <c r="F30" s="89">
        <v>91.6</v>
      </c>
      <c r="G30" s="88">
        <v>48.7</v>
      </c>
      <c r="H30" s="60">
        <v>78.099999999999994</v>
      </c>
      <c r="I30" s="60">
        <v>894.7</v>
      </c>
      <c r="J30" s="60">
        <v>0</v>
      </c>
      <c r="K30" s="60">
        <v>5.4</v>
      </c>
      <c r="L30" s="60" t="s">
        <v>74</v>
      </c>
    </row>
    <row r="31" spans="1:12" ht="25.5">
      <c r="A31" s="12" t="s">
        <v>7</v>
      </c>
      <c r="B31" s="34" t="s">
        <v>2</v>
      </c>
      <c r="C31" s="25">
        <v>0</v>
      </c>
      <c r="D31" s="25">
        <v>0</v>
      </c>
      <c r="E31" s="25">
        <v>0</v>
      </c>
      <c r="F31" s="25"/>
      <c r="G31" s="88">
        <v>48.7</v>
      </c>
      <c r="H31" s="88">
        <v>57.8</v>
      </c>
      <c r="I31" s="88">
        <v>1490.4</v>
      </c>
      <c r="J31" s="60"/>
      <c r="K31" s="60">
        <v>5.4</v>
      </c>
      <c r="L31" s="60" t="s">
        <v>72</v>
      </c>
    </row>
    <row r="32" spans="1:12" ht="36.75">
      <c r="A32" s="12" t="s">
        <v>8</v>
      </c>
      <c r="B32" s="34" t="s">
        <v>2</v>
      </c>
      <c r="C32" s="25">
        <v>1100</v>
      </c>
      <c r="D32" s="89">
        <v>1036</v>
      </c>
      <c r="E32" s="89">
        <v>1035.9000000000001</v>
      </c>
      <c r="F32" s="25">
        <v>730</v>
      </c>
      <c r="G32" s="88">
        <v>48.7</v>
      </c>
      <c r="H32" s="88">
        <v>32.200000000000003</v>
      </c>
      <c r="I32" s="88">
        <v>0</v>
      </c>
      <c r="J32" s="60">
        <v>0</v>
      </c>
      <c r="K32" s="60">
        <v>10.7</v>
      </c>
      <c r="L32" s="60" t="s">
        <v>88</v>
      </c>
    </row>
    <row r="33" spans="1:12" ht="53.25" customHeight="1">
      <c r="A33" s="12" t="s">
        <v>9</v>
      </c>
      <c r="B33" s="34" t="s">
        <v>2</v>
      </c>
      <c r="C33" s="25">
        <v>930</v>
      </c>
      <c r="D33" s="89">
        <v>882</v>
      </c>
      <c r="E33" s="89">
        <v>881.5</v>
      </c>
      <c r="F33" s="25">
        <v>460.1</v>
      </c>
      <c r="G33" s="88"/>
      <c r="H33" s="88"/>
      <c r="I33" s="88"/>
      <c r="J33" s="60"/>
      <c r="K33" s="60"/>
      <c r="L33" s="60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>
  <sheetPr>
    <tabColor rgb="FFFF0000"/>
  </sheetPr>
  <dimension ref="A1:K33"/>
  <sheetViews>
    <sheetView zoomScale="60" zoomScaleNormal="60" workbookViewId="0">
      <selection activeCell="R24" sqref="Q24:R24"/>
    </sheetView>
  </sheetViews>
  <sheetFormatPr defaultColWidth="9.140625" defaultRowHeight="20.25"/>
  <cols>
    <col min="1" max="1" width="69.42578125" style="2" customWidth="1"/>
    <col min="2" max="2" width="9.140625" style="30"/>
    <col min="3" max="4" width="12" style="29" customWidth="1"/>
    <col min="5" max="6" width="13.140625" style="29" customWidth="1"/>
    <col min="7" max="7" width="8.85546875" style="29" customWidth="1"/>
    <col min="8" max="8" width="12" style="29" customWidth="1"/>
    <col min="9" max="16384" width="9.140625" style="2"/>
  </cols>
  <sheetData>
    <row r="1" spans="1:8">
      <c r="A1" s="114" t="s">
        <v>12</v>
      </c>
      <c r="B1" s="114"/>
      <c r="C1" s="114"/>
      <c r="D1" s="114"/>
      <c r="E1" s="114"/>
      <c r="F1" s="56"/>
    </row>
    <row r="2" spans="1:8">
      <c r="A2" s="114" t="s">
        <v>91</v>
      </c>
      <c r="B2" s="114"/>
      <c r="C2" s="114"/>
      <c r="D2" s="114"/>
      <c r="E2" s="114"/>
      <c r="F2" s="56"/>
    </row>
    <row r="3" spans="1:8">
      <c r="A3" s="1"/>
    </row>
    <row r="4" spans="1:8" ht="45" customHeight="1">
      <c r="A4" s="121" t="s">
        <v>46</v>
      </c>
      <c r="B4" s="121"/>
      <c r="C4" s="121"/>
      <c r="D4" s="121"/>
      <c r="E4" s="121"/>
      <c r="F4" s="62"/>
    </row>
    <row r="5" spans="1:8" ht="15.75" customHeight="1">
      <c r="A5" s="116" t="s">
        <v>13</v>
      </c>
      <c r="B5" s="116"/>
      <c r="C5" s="116"/>
      <c r="D5" s="116"/>
      <c r="E5" s="116"/>
      <c r="F5" s="63"/>
    </row>
    <row r="6" spans="1:8">
      <c r="A6" s="4"/>
    </row>
    <row r="7" spans="1:8">
      <c r="A7" s="13" t="s">
        <v>14</v>
      </c>
    </row>
    <row r="8" spans="1:8">
      <c r="A8" s="1"/>
    </row>
    <row r="9" spans="1:8">
      <c r="A9" s="117" t="s">
        <v>24</v>
      </c>
      <c r="B9" s="118" t="s">
        <v>15</v>
      </c>
      <c r="C9" s="119" t="s">
        <v>68</v>
      </c>
      <c r="D9" s="119"/>
      <c r="E9" s="119"/>
      <c r="F9" s="91" t="s">
        <v>96</v>
      </c>
    </row>
    <row r="10" spans="1:8" ht="40.5">
      <c r="A10" s="117"/>
      <c r="B10" s="118"/>
      <c r="C10" s="42" t="s">
        <v>16</v>
      </c>
      <c r="D10" s="42" t="s">
        <v>17</v>
      </c>
      <c r="E10" s="41" t="s">
        <v>11</v>
      </c>
      <c r="F10" s="41"/>
    </row>
    <row r="11" spans="1:8">
      <c r="A11" s="5" t="s">
        <v>18</v>
      </c>
      <c r="B11" s="34" t="s">
        <v>10</v>
      </c>
      <c r="C11" s="50">
        <v>145</v>
      </c>
      <c r="D11" s="50">
        <v>145</v>
      </c>
      <c r="E11" s="50">
        <v>145</v>
      </c>
      <c r="F11" s="50"/>
    </row>
    <row r="12" spans="1:8" ht="25.5">
      <c r="A12" s="10" t="s">
        <v>20</v>
      </c>
      <c r="B12" s="34" t="s">
        <v>2</v>
      </c>
      <c r="C12" s="27">
        <f>(C13-C32)/C11</f>
        <v>679.75172413793098</v>
      </c>
      <c r="D12" s="27">
        <f t="shared" ref="D12:E12" si="0">(D13-D32)/D11</f>
        <v>525.48275862068965</v>
      </c>
      <c r="E12" s="27">
        <f t="shared" si="0"/>
        <v>525.46344827586199</v>
      </c>
      <c r="F12" s="27"/>
    </row>
    <row r="13" spans="1:8" ht="25.5">
      <c r="A13" s="5" t="s">
        <v>131</v>
      </c>
      <c r="B13" s="34" t="s">
        <v>2</v>
      </c>
      <c r="C13" s="80">
        <f>C15+C29+C30+C31+C32+C33</f>
        <v>99324</v>
      </c>
      <c r="D13" s="80">
        <f>D15+D29+D30+D31+D32+D33</f>
        <v>77550</v>
      </c>
      <c r="E13" s="80">
        <f>E15+E29+E30+E31+E32+E33</f>
        <v>77547.099999999991</v>
      </c>
      <c r="F13" s="50"/>
    </row>
    <row r="14" spans="1:8">
      <c r="A14" s="8" t="s">
        <v>0</v>
      </c>
      <c r="B14" s="35"/>
      <c r="C14" s="25"/>
      <c r="D14" s="25">
        <f t="shared" ref="D14:D31" si="1">C14</f>
        <v>0</v>
      </c>
      <c r="E14" s="25"/>
      <c r="F14" s="25"/>
      <c r="H14" s="31"/>
    </row>
    <row r="15" spans="1:8" ht="25.5">
      <c r="A15" s="5" t="s">
        <v>130</v>
      </c>
      <c r="B15" s="34" t="s">
        <v>2</v>
      </c>
      <c r="C15" s="79">
        <f>C17+C20+C23+C26</f>
        <v>84200</v>
      </c>
      <c r="D15" s="79">
        <f t="shared" ref="D15:F15" si="2">D17+D20+D23+D26</f>
        <v>60116</v>
      </c>
      <c r="E15" s="79">
        <f t="shared" si="2"/>
        <v>60115</v>
      </c>
      <c r="F15" s="79">
        <f t="shared" si="2"/>
        <v>13382.1</v>
      </c>
      <c r="G15" s="52"/>
      <c r="H15" s="86"/>
    </row>
    <row r="16" spans="1:8">
      <c r="A16" s="8" t="s">
        <v>1</v>
      </c>
      <c r="B16" s="35"/>
      <c r="C16" s="27"/>
      <c r="D16" s="27"/>
      <c r="E16" s="27"/>
      <c r="F16" s="27"/>
    </row>
    <row r="17" spans="1:11" s="18" customFormat="1" ht="25.5">
      <c r="A17" s="20" t="s">
        <v>25</v>
      </c>
      <c r="B17" s="51" t="s">
        <v>2</v>
      </c>
      <c r="C17" s="43">
        <v>8900</v>
      </c>
      <c r="D17" s="43">
        <v>6093.5</v>
      </c>
      <c r="E17" s="43">
        <v>6093.2</v>
      </c>
      <c r="F17" s="43">
        <v>1570</v>
      </c>
      <c r="G17" s="29"/>
      <c r="H17" s="29"/>
    </row>
    <row r="18" spans="1:11" s="18" customFormat="1">
      <c r="A18" s="21" t="s">
        <v>4</v>
      </c>
      <c r="B18" s="36" t="s">
        <v>3</v>
      </c>
      <c r="C18" s="27">
        <v>3</v>
      </c>
      <c r="D18" s="27">
        <v>3</v>
      </c>
      <c r="E18" s="27">
        <v>3</v>
      </c>
      <c r="F18" s="27"/>
      <c r="G18" s="29"/>
      <c r="H18" s="29"/>
    </row>
    <row r="19" spans="1:11" s="18" customFormat="1" ht="21.95" customHeight="1">
      <c r="A19" s="21" t="s">
        <v>22</v>
      </c>
      <c r="B19" s="34" t="s">
        <v>23</v>
      </c>
      <c r="C19" s="27">
        <f>C17/C18/12*1000</f>
        <v>247222.22222222219</v>
      </c>
      <c r="D19" s="27">
        <f>D17*1000/9/D18</f>
        <v>225685.18518518517</v>
      </c>
      <c r="E19" s="27">
        <f>E17*1000/9/E18</f>
        <v>225674.07407407407</v>
      </c>
      <c r="F19" s="27"/>
      <c r="G19" s="29"/>
      <c r="H19" s="29"/>
    </row>
    <row r="20" spans="1:11" s="18" customFormat="1" ht="25.5">
      <c r="A20" s="20" t="s">
        <v>26</v>
      </c>
      <c r="B20" s="34" t="s">
        <v>2</v>
      </c>
      <c r="C20" s="43">
        <v>56000</v>
      </c>
      <c r="D20" s="43">
        <v>39583</v>
      </c>
      <c r="E20" s="43">
        <v>39582.9</v>
      </c>
      <c r="F20" s="43">
        <v>8657.1</v>
      </c>
      <c r="G20" s="29"/>
      <c r="H20" s="29"/>
    </row>
    <row r="21" spans="1:11">
      <c r="A21" s="10" t="s">
        <v>4</v>
      </c>
      <c r="B21" s="36" t="s">
        <v>3</v>
      </c>
      <c r="C21" s="27">
        <v>26</v>
      </c>
      <c r="D21" s="27">
        <v>26</v>
      </c>
      <c r="E21" s="27">
        <v>26</v>
      </c>
      <c r="F21" s="27"/>
    </row>
    <row r="22" spans="1:11" ht="21.95" customHeight="1">
      <c r="A22" s="10" t="s">
        <v>22</v>
      </c>
      <c r="B22" s="34" t="s">
        <v>23</v>
      </c>
      <c r="C22" s="27">
        <f>C20/C21/12*1000</f>
        <v>179487.17948717947</v>
      </c>
      <c r="D22" s="27">
        <f>D20*1000/9/D21</f>
        <v>169158.11965811966</v>
      </c>
      <c r="E22" s="27">
        <f>E20*1000/9/E21</f>
        <v>169157.69230769231</v>
      </c>
      <c r="F22" s="27"/>
    </row>
    <row r="23" spans="1:11" ht="39">
      <c r="A23" s="14" t="s">
        <v>21</v>
      </c>
      <c r="B23" s="34" t="s">
        <v>2</v>
      </c>
      <c r="C23" s="43">
        <v>8300</v>
      </c>
      <c r="D23" s="43">
        <v>6415.5</v>
      </c>
      <c r="E23" s="43">
        <v>6415.3</v>
      </c>
      <c r="F23" s="43">
        <v>1535</v>
      </c>
    </row>
    <row r="24" spans="1:11">
      <c r="A24" s="10" t="s">
        <v>4</v>
      </c>
      <c r="B24" s="36" t="s">
        <v>3</v>
      </c>
      <c r="C24" s="27">
        <v>4</v>
      </c>
      <c r="D24" s="27">
        <v>4</v>
      </c>
      <c r="E24" s="27">
        <v>4</v>
      </c>
      <c r="F24" s="27"/>
    </row>
    <row r="25" spans="1:11" ht="21.95" customHeight="1">
      <c r="A25" s="10" t="s">
        <v>22</v>
      </c>
      <c r="B25" s="34" t="s">
        <v>23</v>
      </c>
      <c r="C25" s="27">
        <f>C23/C24/12*1000</f>
        <v>172916.66666666666</v>
      </c>
      <c r="D25" s="27">
        <f>D23*1000/9/D24</f>
        <v>178208.33333333334</v>
      </c>
      <c r="E25" s="27">
        <f>E23*1000/9/E24</f>
        <v>178202.77777777778</v>
      </c>
      <c r="F25" s="27"/>
    </row>
    <row r="26" spans="1:11" ht="25.5">
      <c r="A26" s="7" t="s">
        <v>19</v>
      </c>
      <c r="B26" s="34" t="s">
        <v>2</v>
      </c>
      <c r="C26" s="43">
        <v>11000</v>
      </c>
      <c r="D26" s="43">
        <v>8024</v>
      </c>
      <c r="E26" s="43">
        <v>8023.6</v>
      </c>
      <c r="F26" s="43">
        <v>1620</v>
      </c>
    </row>
    <row r="27" spans="1:11">
      <c r="A27" s="10" t="s">
        <v>4</v>
      </c>
      <c r="B27" s="36" t="s">
        <v>3</v>
      </c>
      <c r="C27" s="27">
        <v>22</v>
      </c>
      <c r="D27" s="27">
        <v>20</v>
      </c>
      <c r="E27" s="27">
        <v>20</v>
      </c>
      <c r="F27" s="27"/>
    </row>
    <row r="28" spans="1:11" ht="21.95" customHeight="1">
      <c r="A28" s="10" t="s">
        <v>22</v>
      </c>
      <c r="B28" s="34" t="s">
        <v>23</v>
      </c>
      <c r="C28" s="27">
        <f>C26/C27/12*1000</f>
        <v>41666.666666666664</v>
      </c>
      <c r="D28" s="27">
        <f>D26*1000/9/D27</f>
        <v>44577.777777777774</v>
      </c>
      <c r="E28" s="27">
        <f>E26*1000/9/E27</f>
        <v>44575.555555555555</v>
      </c>
      <c r="F28" s="27"/>
    </row>
    <row r="29" spans="1:11" ht="25.5">
      <c r="A29" s="5" t="s">
        <v>5</v>
      </c>
      <c r="B29" s="34" t="s">
        <v>2</v>
      </c>
      <c r="C29" s="43">
        <v>5050</v>
      </c>
      <c r="D29" s="85">
        <v>6444</v>
      </c>
      <c r="E29" s="85">
        <v>6443.2</v>
      </c>
      <c r="F29" s="85">
        <v>1498.3</v>
      </c>
      <c r="G29" s="44" t="s">
        <v>59</v>
      </c>
      <c r="H29" s="44" t="s">
        <v>67</v>
      </c>
      <c r="I29" s="44" t="s">
        <v>64</v>
      </c>
      <c r="J29" s="49" t="s">
        <v>62</v>
      </c>
      <c r="K29" s="49" t="s">
        <v>66</v>
      </c>
    </row>
    <row r="30" spans="1:11" ht="36.75">
      <c r="A30" s="12" t="s">
        <v>6</v>
      </c>
      <c r="B30" s="34" t="s">
        <v>2</v>
      </c>
      <c r="C30" s="25">
        <v>8500</v>
      </c>
      <c r="D30" s="89">
        <v>8313</v>
      </c>
      <c r="E30" s="89">
        <v>8312.2000000000007</v>
      </c>
      <c r="F30" s="89">
        <v>301.5</v>
      </c>
      <c r="G30" s="44">
        <v>186.2</v>
      </c>
      <c r="H30" s="44">
        <v>596.1</v>
      </c>
      <c r="I30" s="49">
        <v>4087.5</v>
      </c>
      <c r="J30" s="49">
        <v>0</v>
      </c>
      <c r="K30" s="49">
        <v>0</v>
      </c>
    </row>
    <row r="31" spans="1:11" ht="25.5">
      <c r="A31" s="12" t="s">
        <v>7</v>
      </c>
      <c r="B31" s="34" t="s">
        <v>2</v>
      </c>
      <c r="C31" s="25">
        <v>0</v>
      </c>
      <c r="D31" s="25">
        <f t="shared" si="1"/>
        <v>0</v>
      </c>
      <c r="E31" s="25">
        <v>0</v>
      </c>
      <c r="F31" s="25">
        <v>0</v>
      </c>
      <c r="G31" s="69">
        <v>186.2</v>
      </c>
      <c r="H31" s="69">
        <v>76.3</v>
      </c>
      <c r="I31" s="71">
        <v>2878.4</v>
      </c>
      <c r="J31" s="71"/>
      <c r="K31" s="71"/>
    </row>
    <row r="32" spans="1:11" ht="36.75">
      <c r="A32" s="12" t="s">
        <v>8</v>
      </c>
      <c r="B32" s="34" t="s">
        <v>2</v>
      </c>
      <c r="C32" s="25">
        <v>760</v>
      </c>
      <c r="D32" s="89">
        <v>1355</v>
      </c>
      <c r="E32" s="89">
        <v>1354.9</v>
      </c>
      <c r="F32" s="89">
        <v>730</v>
      </c>
      <c r="G32" s="29">
        <v>86.2</v>
      </c>
      <c r="H32" s="29">
        <v>41.9</v>
      </c>
      <c r="I32" s="2">
        <v>0</v>
      </c>
      <c r="J32" s="2">
        <v>0</v>
      </c>
      <c r="K32" s="2">
        <v>173.4</v>
      </c>
    </row>
    <row r="33" spans="1:6" ht="60" customHeight="1">
      <c r="A33" s="12" t="s">
        <v>9</v>
      </c>
      <c r="B33" s="34" t="s">
        <v>2</v>
      </c>
      <c r="C33" s="25">
        <v>814</v>
      </c>
      <c r="D33" s="89">
        <v>1322</v>
      </c>
      <c r="E33" s="89">
        <v>1321.8</v>
      </c>
      <c r="F33" s="89">
        <v>584.6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00"/>
  </sheetPr>
  <dimension ref="A1:M33"/>
  <sheetViews>
    <sheetView topLeftCell="A6" zoomScale="70" zoomScaleNormal="70" workbookViewId="0">
      <selection activeCell="H25" sqref="H25"/>
    </sheetView>
  </sheetViews>
  <sheetFormatPr defaultColWidth="9.140625" defaultRowHeight="20.25"/>
  <cols>
    <col min="1" max="1" width="69.42578125" style="2" customWidth="1"/>
    <col min="2" max="2" width="9.140625" style="30"/>
    <col min="3" max="4" width="12" style="31" customWidth="1"/>
    <col min="5" max="6" width="13.28515625" style="31" customWidth="1"/>
    <col min="7" max="7" width="11.85546875" style="29" customWidth="1"/>
    <col min="8" max="8" width="10.140625" style="29" customWidth="1"/>
    <col min="9" max="9" width="9.140625" style="2"/>
    <col min="10" max="11" width="8.42578125" style="2" customWidth="1"/>
    <col min="12" max="12" width="11.140625" style="2" customWidth="1"/>
    <col min="13" max="16384" width="9.140625" style="2"/>
  </cols>
  <sheetData>
    <row r="1" spans="1:12">
      <c r="A1" s="114" t="s">
        <v>12</v>
      </c>
      <c r="B1" s="114"/>
      <c r="C1" s="114"/>
      <c r="D1" s="114"/>
      <c r="E1" s="114"/>
      <c r="F1" s="66"/>
    </row>
    <row r="2" spans="1:12">
      <c r="A2" s="114" t="s">
        <v>91</v>
      </c>
      <c r="B2" s="114"/>
      <c r="C2" s="114"/>
      <c r="D2" s="114"/>
      <c r="E2" s="114"/>
      <c r="F2" s="66"/>
    </row>
    <row r="3" spans="1:12">
      <c r="A3" s="1"/>
    </row>
    <row r="4" spans="1:12">
      <c r="A4" s="115" t="s">
        <v>29</v>
      </c>
      <c r="B4" s="115"/>
      <c r="C4" s="115"/>
      <c r="D4" s="115"/>
      <c r="E4" s="115"/>
      <c r="F4" s="67"/>
    </row>
    <row r="5" spans="1:12" ht="15.75" customHeight="1">
      <c r="A5" s="116" t="s">
        <v>13</v>
      </c>
      <c r="B5" s="116"/>
      <c r="C5" s="116"/>
      <c r="D5" s="116"/>
      <c r="E5" s="116"/>
      <c r="F5" s="63"/>
    </row>
    <row r="6" spans="1:12">
      <c r="A6" s="4"/>
    </row>
    <row r="7" spans="1:12">
      <c r="A7" s="13" t="s">
        <v>14</v>
      </c>
    </row>
    <row r="8" spans="1:12">
      <c r="A8" s="1"/>
      <c r="L8" s="29"/>
    </row>
    <row r="9" spans="1:12">
      <c r="A9" s="117" t="s">
        <v>24</v>
      </c>
      <c r="B9" s="118" t="s">
        <v>15</v>
      </c>
      <c r="C9" s="119" t="s">
        <v>58</v>
      </c>
      <c r="D9" s="119"/>
      <c r="E9" s="119"/>
      <c r="F9" s="75" t="s">
        <v>89</v>
      </c>
    </row>
    <row r="10" spans="1:12" ht="40.5">
      <c r="A10" s="117"/>
      <c r="B10" s="118"/>
      <c r="C10" s="32" t="s">
        <v>16</v>
      </c>
      <c r="D10" s="32" t="s">
        <v>17</v>
      </c>
      <c r="E10" s="33" t="s">
        <v>11</v>
      </c>
      <c r="F10" s="33"/>
    </row>
    <row r="11" spans="1:12">
      <c r="A11" s="5" t="s">
        <v>18</v>
      </c>
      <c r="B11" s="34" t="s">
        <v>10</v>
      </c>
      <c r="C11" s="43">
        <v>322</v>
      </c>
      <c r="D11" s="43">
        <v>322</v>
      </c>
      <c r="E11" s="43">
        <v>322</v>
      </c>
      <c r="F11" s="43">
        <v>322</v>
      </c>
    </row>
    <row r="12" spans="1:12" ht="25.5">
      <c r="A12" s="10" t="s">
        <v>20</v>
      </c>
      <c r="B12" s="34" t="s">
        <v>2</v>
      </c>
      <c r="C12" s="27">
        <f t="shared" ref="C12" si="0">(C13-C32)/C11</f>
        <v>446.02173913043481</v>
      </c>
      <c r="D12" s="27">
        <f t="shared" ref="D12:F12" si="1">(D13-D32)/D11</f>
        <v>305.27267080745338</v>
      </c>
      <c r="E12" s="27">
        <f t="shared" si="1"/>
        <v>306.12546583850929</v>
      </c>
      <c r="F12" s="27">
        <f t="shared" si="1"/>
        <v>60.649378881987595</v>
      </c>
    </row>
    <row r="13" spans="1:12" ht="25.5">
      <c r="A13" s="5" t="s">
        <v>93</v>
      </c>
      <c r="B13" s="34" t="s">
        <v>2</v>
      </c>
      <c r="C13" s="79">
        <f>C15+C29+C30+C31+C32+C33</f>
        <v>192000</v>
      </c>
      <c r="D13" s="79">
        <f>D15+D29+D30+D31+D32+D33</f>
        <v>202472.8</v>
      </c>
      <c r="E13" s="79">
        <f>E15+E29+E30+E31+E32+E33</f>
        <v>202747</v>
      </c>
      <c r="F13" s="79">
        <f>F15+F29+F30+F31+F32+F33</f>
        <v>123703.70000000001</v>
      </c>
      <c r="G13" s="31"/>
    </row>
    <row r="14" spans="1:12">
      <c r="A14" s="8" t="s">
        <v>0</v>
      </c>
      <c r="B14" s="35"/>
      <c r="C14" s="27">
        <v>0</v>
      </c>
      <c r="D14" s="27">
        <v>0</v>
      </c>
      <c r="E14" s="27">
        <v>0</v>
      </c>
      <c r="F14" s="27"/>
      <c r="H14" s="31"/>
    </row>
    <row r="15" spans="1:12" s="18" customFormat="1" ht="25.5">
      <c r="A15" s="16" t="s">
        <v>94</v>
      </c>
      <c r="B15" s="34" t="s">
        <v>2</v>
      </c>
      <c r="C15" s="79">
        <f>C17+C20+C23+C26</f>
        <v>105400</v>
      </c>
      <c r="D15" s="79">
        <v>77882</v>
      </c>
      <c r="E15" s="79">
        <f>E17+E20+E23+E26</f>
        <v>77882.100000000006</v>
      </c>
      <c r="F15" s="79">
        <f>F17+F20+F23+F26</f>
        <v>16907</v>
      </c>
      <c r="G15" s="29"/>
      <c r="H15" s="86"/>
      <c r="I15" s="29"/>
    </row>
    <row r="16" spans="1:12" s="18" customFormat="1">
      <c r="A16" s="19" t="s">
        <v>1</v>
      </c>
      <c r="B16" s="35"/>
      <c r="C16" s="27">
        <v>0</v>
      </c>
      <c r="D16" s="27">
        <v>0</v>
      </c>
      <c r="E16" s="27">
        <v>0</v>
      </c>
      <c r="F16" s="27"/>
      <c r="G16" s="29"/>
      <c r="H16" s="29"/>
      <c r="I16" s="29"/>
    </row>
    <row r="17" spans="1:13" s="18" customFormat="1" ht="25.5">
      <c r="A17" s="20" t="s">
        <v>25</v>
      </c>
      <c r="B17" s="34" t="s">
        <v>2</v>
      </c>
      <c r="C17" s="43">
        <v>13400</v>
      </c>
      <c r="D17" s="43">
        <v>10586.5</v>
      </c>
      <c r="E17" s="43">
        <v>10586.2</v>
      </c>
      <c r="F17" s="43">
        <v>1533</v>
      </c>
      <c r="G17" s="29"/>
      <c r="H17" s="29"/>
      <c r="I17" s="29"/>
    </row>
    <row r="18" spans="1:13" s="18" customFormat="1">
      <c r="A18" s="21" t="s">
        <v>4</v>
      </c>
      <c r="B18" s="36" t="s">
        <v>3</v>
      </c>
      <c r="C18" s="27">
        <v>6</v>
      </c>
      <c r="D18" s="27">
        <v>6</v>
      </c>
      <c r="E18" s="27">
        <v>6</v>
      </c>
      <c r="F18" s="27"/>
      <c r="G18" s="29"/>
      <c r="H18" s="29"/>
      <c r="I18" s="29"/>
    </row>
    <row r="19" spans="1:13" s="18" customFormat="1" ht="21.95" customHeight="1">
      <c r="A19" s="21" t="s">
        <v>22</v>
      </c>
      <c r="B19" s="34" t="s">
        <v>23</v>
      </c>
      <c r="C19" s="27">
        <f>C17*1000/12/C18</f>
        <v>186111.11111111112</v>
      </c>
      <c r="D19" s="27">
        <f>D17*1000/9/D18</f>
        <v>196046.29629629629</v>
      </c>
      <c r="E19" s="27">
        <f>E17*1000/9/E18</f>
        <v>196040.74074074076</v>
      </c>
      <c r="F19" s="27"/>
      <c r="G19" s="29"/>
      <c r="H19" s="29"/>
      <c r="I19" s="29"/>
    </row>
    <row r="20" spans="1:13" s="18" customFormat="1" ht="25.5">
      <c r="A20" s="20" t="s">
        <v>26</v>
      </c>
      <c r="B20" s="34" t="s">
        <v>2</v>
      </c>
      <c r="C20" s="43">
        <v>60500</v>
      </c>
      <c r="D20" s="43">
        <v>47412</v>
      </c>
      <c r="E20" s="43">
        <v>47411.6</v>
      </c>
      <c r="F20" s="43">
        <v>11615</v>
      </c>
      <c r="G20" s="29"/>
      <c r="H20" s="29"/>
      <c r="I20" s="29"/>
    </row>
    <row r="21" spans="1:13" s="18" customFormat="1">
      <c r="A21" s="21" t="s">
        <v>4</v>
      </c>
      <c r="B21" s="36" t="s">
        <v>3</v>
      </c>
      <c r="C21" s="27">
        <v>27</v>
      </c>
      <c r="D21" s="27">
        <v>28</v>
      </c>
      <c r="E21" s="27">
        <v>28</v>
      </c>
      <c r="F21" s="27"/>
      <c r="G21" s="29"/>
      <c r="H21" s="29"/>
      <c r="I21" s="29"/>
    </row>
    <row r="22" spans="1:13" s="18" customFormat="1" ht="21.95" customHeight="1">
      <c r="A22" s="21" t="s">
        <v>22</v>
      </c>
      <c r="B22" s="34" t="s">
        <v>23</v>
      </c>
      <c r="C22" s="27">
        <f>C20*1000/12/C21</f>
        <v>186728.3950617284</v>
      </c>
      <c r="D22" s="27">
        <f>D20*1000/9/D21</f>
        <v>188142.85714285713</v>
      </c>
      <c r="E22" s="27">
        <f>E20*1000/9/E21</f>
        <v>188141.26984126985</v>
      </c>
      <c r="F22" s="27"/>
      <c r="G22" s="29"/>
      <c r="H22" s="29"/>
      <c r="I22" s="29"/>
    </row>
    <row r="23" spans="1:13" s="18" customFormat="1" ht="39">
      <c r="A23" s="23" t="s">
        <v>21</v>
      </c>
      <c r="B23" s="34" t="s">
        <v>2</v>
      </c>
      <c r="C23" s="43">
        <v>14800</v>
      </c>
      <c r="D23" s="43">
        <v>8801</v>
      </c>
      <c r="E23" s="43">
        <v>8800.6</v>
      </c>
      <c r="F23" s="43">
        <v>1587</v>
      </c>
      <c r="G23" s="29"/>
      <c r="H23" s="29"/>
      <c r="I23" s="29"/>
    </row>
    <row r="24" spans="1:13" s="18" customFormat="1">
      <c r="A24" s="21" t="s">
        <v>4</v>
      </c>
      <c r="B24" s="36" t="s">
        <v>3</v>
      </c>
      <c r="C24" s="27">
        <v>8</v>
      </c>
      <c r="D24" s="27">
        <v>8</v>
      </c>
      <c r="E24" s="27">
        <v>8</v>
      </c>
      <c r="F24" s="27"/>
      <c r="G24" s="29"/>
      <c r="H24" s="29"/>
      <c r="I24" s="29"/>
    </row>
    <row r="25" spans="1:13" s="18" customFormat="1" ht="21.95" customHeight="1">
      <c r="A25" s="21" t="s">
        <v>22</v>
      </c>
      <c r="B25" s="34" t="s">
        <v>23</v>
      </c>
      <c r="C25" s="27">
        <f>C23*1000/12/C24</f>
        <v>154166.66666666666</v>
      </c>
      <c r="D25" s="27">
        <f>D23*1000/9/D24</f>
        <v>122236.11111111111</v>
      </c>
      <c r="E25" s="27">
        <f>E23*1000/9/E24</f>
        <v>122230.55555555556</v>
      </c>
      <c r="F25" s="27"/>
      <c r="G25" s="29"/>
      <c r="H25" s="29"/>
      <c r="I25" s="29"/>
    </row>
    <row r="26" spans="1:13" s="18" customFormat="1" ht="25.5">
      <c r="A26" s="20" t="s">
        <v>19</v>
      </c>
      <c r="B26" s="34" t="s">
        <v>2</v>
      </c>
      <c r="C26" s="43">
        <v>16700</v>
      </c>
      <c r="D26" s="43">
        <v>11084</v>
      </c>
      <c r="E26" s="43">
        <v>11083.7</v>
      </c>
      <c r="F26" s="43">
        <v>2172</v>
      </c>
      <c r="G26" s="29"/>
      <c r="H26" s="29"/>
      <c r="I26" s="29"/>
    </row>
    <row r="27" spans="1:13" s="18" customFormat="1">
      <c r="A27" s="21" t="s">
        <v>4</v>
      </c>
      <c r="B27" s="36" t="s">
        <v>3</v>
      </c>
      <c r="C27" s="27">
        <v>24</v>
      </c>
      <c r="D27" s="27">
        <v>25</v>
      </c>
      <c r="E27" s="27">
        <v>25</v>
      </c>
      <c r="F27" s="27">
        <v>25</v>
      </c>
      <c r="G27" s="29"/>
      <c r="H27" s="29"/>
    </row>
    <row r="28" spans="1:13" s="18" customFormat="1" ht="21.95" customHeight="1">
      <c r="A28" s="21" t="s">
        <v>22</v>
      </c>
      <c r="B28" s="34" t="s">
        <v>23</v>
      </c>
      <c r="C28" s="27">
        <f>C26/C27*1000/12</f>
        <v>57986.111111111117</v>
      </c>
      <c r="D28" s="27">
        <f>D26/D27*1000/9</f>
        <v>49262.222222222219</v>
      </c>
      <c r="E28" s="27">
        <f>E26/E27*1000/9</f>
        <v>49260.888888888891</v>
      </c>
      <c r="F28" s="27"/>
      <c r="G28" s="29"/>
      <c r="H28" s="29"/>
    </row>
    <row r="29" spans="1:13" s="18" customFormat="1" ht="25.5">
      <c r="A29" s="16" t="s">
        <v>5</v>
      </c>
      <c r="B29" s="34" t="s">
        <v>2</v>
      </c>
      <c r="C29" s="43">
        <v>11000</v>
      </c>
      <c r="D29" s="85">
        <v>8237</v>
      </c>
      <c r="E29" s="83">
        <v>8236.7000000000007</v>
      </c>
      <c r="F29" s="85">
        <v>1873.4</v>
      </c>
      <c r="G29" s="68" t="s">
        <v>59</v>
      </c>
      <c r="H29" s="68" t="s">
        <v>60</v>
      </c>
      <c r="I29" s="68" t="s">
        <v>61</v>
      </c>
      <c r="J29" s="68" t="s">
        <v>62</v>
      </c>
      <c r="K29" s="68" t="s">
        <v>66</v>
      </c>
      <c r="L29" s="26"/>
      <c r="M29" s="20"/>
    </row>
    <row r="30" spans="1:13" s="18" customFormat="1" ht="36.75">
      <c r="A30" s="24" t="s">
        <v>6</v>
      </c>
      <c r="B30" s="34" t="s">
        <v>2</v>
      </c>
      <c r="C30" s="27">
        <v>17660</v>
      </c>
      <c r="D30" s="85">
        <v>8410.2999999999993</v>
      </c>
      <c r="E30" s="83">
        <v>8547.7000000000007</v>
      </c>
      <c r="F30" s="85">
        <v>286.89999999999998</v>
      </c>
      <c r="G30" s="68">
        <v>253.1</v>
      </c>
      <c r="H30" s="68">
        <v>825.8</v>
      </c>
      <c r="I30" s="68">
        <v>4059.4</v>
      </c>
      <c r="J30" s="68">
        <v>43.3</v>
      </c>
      <c r="K30" s="68"/>
      <c r="L30" s="26" t="s">
        <v>74</v>
      </c>
      <c r="M30" s="20"/>
    </row>
    <row r="31" spans="1:13" ht="25.5">
      <c r="A31" s="12" t="s">
        <v>7</v>
      </c>
      <c r="B31" s="34" t="s">
        <v>2</v>
      </c>
      <c r="C31" s="27">
        <v>300</v>
      </c>
      <c r="D31" s="85">
        <v>12.5</v>
      </c>
      <c r="E31" s="83">
        <v>12.5</v>
      </c>
      <c r="F31" s="85">
        <v>0</v>
      </c>
      <c r="G31" s="68">
        <v>253.1</v>
      </c>
      <c r="H31" s="68">
        <v>133.1</v>
      </c>
      <c r="I31" s="68">
        <v>2588.8000000000002</v>
      </c>
      <c r="J31" s="68">
        <v>104.2</v>
      </c>
      <c r="K31" s="68"/>
      <c r="L31" s="26" t="s">
        <v>72</v>
      </c>
      <c r="M31" s="7"/>
    </row>
    <row r="32" spans="1:13" ht="36.75">
      <c r="A32" s="12" t="s">
        <v>8</v>
      </c>
      <c r="B32" s="34" t="s">
        <v>2</v>
      </c>
      <c r="C32" s="76">
        <v>48381</v>
      </c>
      <c r="D32" s="76">
        <v>104175</v>
      </c>
      <c r="E32" s="84">
        <v>104174.6</v>
      </c>
      <c r="F32" s="76">
        <v>104174.6</v>
      </c>
      <c r="G32" s="45">
        <v>53.1</v>
      </c>
      <c r="H32" s="45">
        <v>96.4</v>
      </c>
      <c r="I32" s="46">
        <v>0</v>
      </c>
      <c r="J32" s="46">
        <v>0</v>
      </c>
      <c r="K32" s="46">
        <v>137.4</v>
      </c>
      <c r="L32" s="7" t="s">
        <v>88</v>
      </c>
      <c r="M32" s="7"/>
    </row>
    <row r="33" spans="1:13" ht="52.5" customHeight="1">
      <c r="A33" s="12" t="s">
        <v>9</v>
      </c>
      <c r="B33" s="34" t="s">
        <v>2</v>
      </c>
      <c r="C33" s="27">
        <v>9259</v>
      </c>
      <c r="D33" s="27">
        <v>3756</v>
      </c>
      <c r="E33" s="83">
        <v>3893.4</v>
      </c>
      <c r="F33" s="85">
        <v>461.8</v>
      </c>
      <c r="G33" s="45"/>
      <c r="H33" s="45"/>
      <c r="I33" s="46"/>
      <c r="J33" s="46"/>
      <c r="K33" s="46"/>
      <c r="L33" s="7"/>
      <c r="M33" s="7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>
  <sheetPr>
    <tabColor rgb="FFFF0000"/>
  </sheetPr>
  <dimension ref="A1:L33"/>
  <sheetViews>
    <sheetView topLeftCell="A14" zoomScale="70" zoomScaleNormal="70" workbookViewId="0">
      <selection activeCell="L30" sqref="L30:L32"/>
    </sheetView>
  </sheetViews>
  <sheetFormatPr defaultColWidth="9.140625" defaultRowHeight="20.25"/>
  <cols>
    <col min="1" max="1" width="69.42578125" style="2" customWidth="1"/>
    <col min="2" max="2" width="9.140625" style="30"/>
    <col min="3" max="3" width="12" style="29" customWidth="1"/>
    <col min="4" max="4" width="16.42578125" style="29" customWidth="1"/>
    <col min="5" max="5" width="13.140625" style="29" customWidth="1"/>
    <col min="6" max="6" width="18.140625" style="29" customWidth="1"/>
    <col min="7" max="7" width="8.42578125" style="29" customWidth="1"/>
    <col min="8" max="8" width="12" style="2" customWidth="1"/>
    <col min="9" max="16384" width="9.140625" style="2"/>
  </cols>
  <sheetData>
    <row r="1" spans="1:8">
      <c r="A1" s="114" t="s">
        <v>12</v>
      </c>
      <c r="B1" s="114"/>
      <c r="C1" s="114"/>
      <c r="D1" s="114"/>
      <c r="E1" s="114"/>
      <c r="F1" s="56"/>
    </row>
    <row r="2" spans="1:8">
      <c r="A2" s="114" t="s">
        <v>91</v>
      </c>
      <c r="B2" s="114"/>
      <c r="C2" s="114"/>
      <c r="D2" s="114"/>
      <c r="E2" s="114"/>
      <c r="F2" s="56"/>
    </row>
    <row r="3" spans="1:8">
      <c r="A3" s="1"/>
    </row>
    <row r="4" spans="1:8" ht="45" customHeight="1">
      <c r="A4" s="121" t="s">
        <v>47</v>
      </c>
      <c r="B4" s="121"/>
      <c r="C4" s="121"/>
      <c r="D4" s="121"/>
      <c r="E4" s="121"/>
      <c r="F4" s="62"/>
    </row>
    <row r="5" spans="1:8" ht="15.75" customHeight="1">
      <c r="A5" s="116" t="s">
        <v>13</v>
      </c>
      <c r="B5" s="116"/>
      <c r="C5" s="116"/>
      <c r="D5" s="116"/>
      <c r="E5" s="116"/>
      <c r="F5" s="63"/>
    </row>
    <row r="6" spans="1:8">
      <c r="A6" s="4"/>
    </row>
    <row r="7" spans="1:8">
      <c r="A7" s="13" t="s">
        <v>14</v>
      </c>
    </row>
    <row r="8" spans="1:8">
      <c r="A8" s="1"/>
    </row>
    <row r="9" spans="1:8">
      <c r="A9" s="117" t="s">
        <v>24</v>
      </c>
      <c r="B9" s="118" t="s">
        <v>15</v>
      </c>
      <c r="C9" s="119" t="s">
        <v>58</v>
      </c>
      <c r="D9" s="119"/>
      <c r="E9" s="119"/>
      <c r="F9" s="64"/>
    </row>
    <row r="10" spans="1:8" ht="40.5">
      <c r="A10" s="117"/>
      <c r="B10" s="118"/>
      <c r="C10" s="42" t="s">
        <v>16</v>
      </c>
      <c r="D10" s="42" t="s">
        <v>17</v>
      </c>
      <c r="E10" s="41" t="s">
        <v>11</v>
      </c>
      <c r="F10" s="41" t="s">
        <v>89</v>
      </c>
    </row>
    <row r="11" spans="1:8">
      <c r="A11" s="5" t="s">
        <v>18</v>
      </c>
      <c r="B11" s="34" t="s">
        <v>10</v>
      </c>
      <c r="C11" s="50">
        <v>64</v>
      </c>
      <c r="D11" s="50">
        <v>64</v>
      </c>
      <c r="E11" s="50">
        <v>64</v>
      </c>
      <c r="F11" s="50"/>
    </row>
    <row r="12" spans="1:8" ht="25.5">
      <c r="A12" s="10" t="s">
        <v>20</v>
      </c>
      <c r="B12" s="34" t="s">
        <v>2</v>
      </c>
      <c r="C12" s="27">
        <f>(C13-C32)/C11</f>
        <v>1286.453125</v>
      </c>
      <c r="D12" s="27">
        <f t="shared" ref="D12:E12" si="0">(D13-D32)/D11</f>
        <v>864.28125</v>
      </c>
      <c r="E12" s="27">
        <f t="shared" si="0"/>
        <v>864.25156250000009</v>
      </c>
      <c r="F12" s="27"/>
    </row>
    <row r="13" spans="1:8" ht="25.5">
      <c r="A13" s="5" t="s">
        <v>133</v>
      </c>
      <c r="B13" s="34" t="s">
        <v>2</v>
      </c>
      <c r="C13" s="80">
        <f>C15+C29+C30+C31+C32+C33</f>
        <v>84093</v>
      </c>
      <c r="D13" s="80">
        <f>D15+D29+D30+D31+D32+D33</f>
        <v>56678</v>
      </c>
      <c r="E13" s="80">
        <f>E15+E29+E30+E31+E32+E33</f>
        <v>56675.900000000009</v>
      </c>
      <c r="F13" s="80"/>
    </row>
    <row r="14" spans="1:8">
      <c r="A14" s="8" t="s">
        <v>0</v>
      </c>
      <c r="B14" s="35"/>
      <c r="C14" s="25"/>
      <c r="D14" s="25">
        <f t="shared" ref="D14" si="1">C14</f>
        <v>0</v>
      </c>
      <c r="E14" s="25"/>
      <c r="F14" s="25"/>
      <c r="H14" s="15"/>
    </row>
    <row r="15" spans="1:8" ht="25.5">
      <c r="A15" s="5" t="s">
        <v>132</v>
      </c>
      <c r="B15" s="34" t="s">
        <v>2</v>
      </c>
      <c r="C15" s="79">
        <f>C17+C20+C23+C26</f>
        <v>57200</v>
      </c>
      <c r="D15" s="79">
        <f t="shared" ref="D15:F15" si="2">D17+D20+D23+D26</f>
        <v>41953</v>
      </c>
      <c r="E15" s="79">
        <f t="shared" si="2"/>
        <v>41952.100000000006</v>
      </c>
      <c r="F15" s="79">
        <f t="shared" si="2"/>
        <v>8786</v>
      </c>
    </row>
    <row r="16" spans="1:8">
      <c r="A16" s="8" t="s">
        <v>1</v>
      </c>
      <c r="B16" s="35"/>
      <c r="C16" s="26"/>
      <c r="D16" s="26"/>
      <c r="E16" s="26"/>
      <c r="F16" s="26"/>
    </row>
    <row r="17" spans="1:12" s="18" customFormat="1" ht="25.5">
      <c r="A17" s="20" t="s">
        <v>25</v>
      </c>
      <c r="B17" s="34" t="s">
        <v>2</v>
      </c>
      <c r="C17" s="48">
        <v>3700</v>
      </c>
      <c r="D17" s="48">
        <v>3193</v>
      </c>
      <c r="E17" s="48">
        <v>3192.7</v>
      </c>
      <c r="F17" s="48">
        <v>745</v>
      </c>
      <c r="G17" s="29"/>
    </row>
    <row r="18" spans="1:12" s="18" customFormat="1">
      <c r="A18" s="21" t="s">
        <v>4</v>
      </c>
      <c r="B18" s="36" t="s">
        <v>3</v>
      </c>
      <c r="C18" s="26">
        <v>2</v>
      </c>
      <c r="D18" s="26">
        <v>2</v>
      </c>
      <c r="E18" s="26">
        <v>2</v>
      </c>
      <c r="F18" s="26"/>
      <c r="G18" s="29"/>
    </row>
    <row r="19" spans="1:12" s="18" customFormat="1" ht="21.95" customHeight="1">
      <c r="A19" s="21" t="s">
        <v>22</v>
      </c>
      <c r="B19" s="34" t="s">
        <v>23</v>
      </c>
      <c r="C19" s="27">
        <f>C17/C18/12*1000</f>
        <v>154166.66666666666</v>
      </c>
      <c r="D19" s="27">
        <f>D17*1000/9/D18</f>
        <v>177388.88888888888</v>
      </c>
      <c r="E19" s="27">
        <f>E17*1000/9/E18</f>
        <v>177372.22222222222</v>
      </c>
      <c r="F19" s="27"/>
      <c r="G19" s="29"/>
    </row>
    <row r="20" spans="1:12" s="18" customFormat="1" ht="25.5">
      <c r="A20" s="20" t="s">
        <v>26</v>
      </c>
      <c r="B20" s="34" t="s">
        <v>2</v>
      </c>
      <c r="C20" s="48">
        <v>38400</v>
      </c>
      <c r="D20" s="48">
        <v>28887</v>
      </c>
      <c r="E20" s="48">
        <v>28886.400000000001</v>
      </c>
      <c r="F20" s="48">
        <v>6275</v>
      </c>
      <c r="G20" s="29"/>
    </row>
    <row r="21" spans="1:12">
      <c r="A21" s="10" t="s">
        <v>4</v>
      </c>
      <c r="B21" s="36" t="s">
        <v>3</v>
      </c>
      <c r="C21" s="26">
        <v>13.5</v>
      </c>
      <c r="D21" s="26">
        <v>13.5</v>
      </c>
      <c r="E21" s="26">
        <v>13.5</v>
      </c>
      <c r="F21" s="26"/>
    </row>
    <row r="22" spans="1:12" ht="21.95" customHeight="1">
      <c r="A22" s="10" t="s">
        <v>22</v>
      </c>
      <c r="B22" s="34" t="s">
        <v>23</v>
      </c>
      <c r="C22" s="27">
        <f>C20/C21/12*1000</f>
        <v>237037.03703703705</v>
      </c>
      <c r="D22" s="27">
        <f>D20*1000/9/D21</f>
        <v>237753.08641975306</v>
      </c>
      <c r="E22" s="27">
        <f>E20*1000/9/E21</f>
        <v>237748.14814814815</v>
      </c>
      <c r="F22" s="27"/>
    </row>
    <row r="23" spans="1:12" ht="39">
      <c r="A23" s="14" t="s">
        <v>21</v>
      </c>
      <c r="B23" s="34" t="s">
        <v>2</v>
      </c>
      <c r="C23" s="48">
        <v>5000</v>
      </c>
      <c r="D23" s="48">
        <v>3838</v>
      </c>
      <c r="E23" s="48">
        <v>3838</v>
      </c>
      <c r="F23" s="48">
        <v>853</v>
      </c>
    </row>
    <row r="24" spans="1:12">
      <c r="A24" s="10" t="s">
        <v>4</v>
      </c>
      <c r="B24" s="36" t="s">
        <v>3</v>
      </c>
      <c r="C24" s="26">
        <v>3.5</v>
      </c>
      <c r="D24" s="26">
        <v>3.5</v>
      </c>
      <c r="E24" s="26">
        <v>3.5</v>
      </c>
      <c r="F24" s="26"/>
    </row>
    <row r="25" spans="1:12" ht="21.95" customHeight="1">
      <c r="A25" s="10" t="s">
        <v>22</v>
      </c>
      <c r="B25" s="34" t="s">
        <v>23</v>
      </c>
      <c r="C25" s="27">
        <f>C23/C24/12*1000</f>
        <v>119047.61904761905</v>
      </c>
      <c r="D25" s="27">
        <f>D23*1000/9/D24</f>
        <v>121841.26984126984</v>
      </c>
      <c r="E25" s="27">
        <f>E23*1000/9/E24</f>
        <v>121841.26984126984</v>
      </c>
      <c r="F25" s="27"/>
    </row>
    <row r="26" spans="1:12" ht="25.5">
      <c r="A26" s="7" t="s">
        <v>19</v>
      </c>
      <c r="B26" s="34" t="s">
        <v>2</v>
      </c>
      <c r="C26" s="48">
        <v>10100</v>
      </c>
      <c r="D26" s="48">
        <v>6035</v>
      </c>
      <c r="E26" s="48">
        <v>6035</v>
      </c>
      <c r="F26" s="48">
        <v>913</v>
      </c>
    </row>
    <row r="27" spans="1:12">
      <c r="A27" s="10" t="s">
        <v>4</v>
      </c>
      <c r="B27" s="36" t="s">
        <v>3</v>
      </c>
      <c r="C27" s="26">
        <v>13</v>
      </c>
      <c r="D27" s="26">
        <v>13</v>
      </c>
      <c r="E27" s="26">
        <v>13</v>
      </c>
      <c r="F27" s="26"/>
    </row>
    <row r="28" spans="1:12" ht="21.95" customHeight="1">
      <c r="A28" s="10" t="s">
        <v>22</v>
      </c>
      <c r="B28" s="34" t="s">
        <v>23</v>
      </c>
      <c r="C28" s="27">
        <f>C26/C27/12*1000</f>
        <v>64743.589743589735</v>
      </c>
      <c r="D28" s="27">
        <f>D26*1000/9/D27</f>
        <v>51581.196581196578</v>
      </c>
      <c r="E28" s="27">
        <f>E26*1000/9/E27</f>
        <v>51581.196581196578</v>
      </c>
      <c r="F28" s="27"/>
    </row>
    <row r="29" spans="1:12" ht="25.5">
      <c r="A29" s="5" t="s">
        <v>5</v>
      </c>
      <c r="B29" s="34" t="s">
        <v>2</v>
      </c>
      <c r="C29" s="50">
        <v>6000</v>
      </c>
      <c r="D29" s="89">
        <v>2817</v>
      </c>
      <c r="E29" s="89">
        <v>2816.7</v>
      </c>
      <c r="F29" s="85">
        <v>921.6</v>
      </c>
      <c r="G29" s="44" t="s">
        <v>59</v>
      </c>
      <c r="H29" s="44" t="s">
        <v>67</v>
      </c>
      <c r="I29" s="44" t="s">
        <v>64</v>
      </c>
      <c r="J29" s="49" t="s">
        <v>62</v>
      </c>
      <c r="K29" s="49" t="s">
        <v>66</v>
      </c>
    </row>
    <row r="30" spans="1:12" ht="36.75">
      <c r="A30" s="12" t="s">
        <v>6</v>
      </c>
      <c r="B30" s="34" t="s">
        <v>2</v>
      </c>
      <c r="C30" s="25">
        <v>16284</v>
      </c>
      <c r="D30" s="89">
        <v>9536</v>
      </c>
      <c r="E30" s="89">
        <v>9535.7999999999993</v>
      </c>
      <c r="F30" s="85">
        <v>435.5</v>
      </c>
      <c r="G30" s="44">
        <v>65.2</v>
      </c>
      <c r="H30" s="44">
        <v>776.5</v>
      </c>
      <c r="I30" s="49">
        <v>3905.4</v>
      </c>
      <c r="J30" s="49">
        <v>0</v>
      </c>
      <c r="K30" s="49">
        <v>0</v>
      </c>
      <c r="L30" s="2" t="s">
        <v>74</v>
      </c>
    </row>
    <row r="31" spans="1:12" ht="25.5">
      <c r="A31" s="12" t="s">
        <v>7</v>
      </c>
      <c r="B31" s="34" t="s">
        <v>2</v>
      </c>
      <c r="C31" s="25">
        <v>300</v>
      </c>
      <c r="D31" s="25">
        <v>0</v>
      </c>
      <c r="E31" s="25">
        <v>0</v>
      </c>
      <c r="F31" s="27">
        <v>0</v>
      </c>
      <c r="G31" s="69">
        <v>65.2</v>
      </c>
      <c r="H31" s="71">
        <v>317.89999999999998</v>
      </c>
      <c r="I31" s="71">
        <v>3970.1</v>
      </c>
      <c r="J31" s="71"/>
      <c r="K31" s="71"/>
      <c r="L31" s="2" t="s">
        <v>72</v>
      </c>
    </row>
    <row r="32" spans="1:12" ht="36.75">
      <c r="A32" s="12" t="s">
        <v>8</v>
      </c>
      <c r="B32" s="34" t="s">
        <v>2</v>
      </c>
      <c r="C32" s="25">
        <v>1760</v>
      </c>
      <c r="D32" s="89">
        <v>1364</v>
      </c>
      <c r="E32" s="89">
        <v>1363.8</v>
      </c>
      <c r="F32" s="85">
        <v>766.9</v>
      </c>
      <c r="G32" s="29">
        <v>65.2</v>
      </c>
      <c r="H32" s="2">
        <v>261</v>
      </c>
      <c r="I32" s="2">
        <v>0</v>
      </c>
      <c r="K32" s="2">
        <v>109.3</v>
      </c>
      <c r="L32" s="2" t="s">
        <v>88</v>
      </c>
    </row>
    <row r="33" spans="1:6" ht="65.25" customHeight="1">
      <c r="A33" s="12" t="s">
        <v>9</v>
      </c>
      <c r="B33" s="34" t="s">
        <v>2</v>
      </c>
      <c r="C33" s="25">
        <v>2549</v>
      </c>
      <c r="D33" s="89">
        <v>1008</v>
      </c>
      <c r="E33" s="89">
        <v>1007.5</v>
      </c>
      <c r="F33" s="85">
        <v>331.2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>
  <sheetPr>
    <tabColor rgb="FFFF0000"/>
  </sheetPr>
  <dimension ref="A1:L33"/>
  <sheetViews>
    <sheetView zoomScale="60" zoomScaleNormal="60" workbookViewId="0">
      <selection activeCell="Q24" sqref="Q24"/>
    </sheetView>
  </sheetViews>
  <sheetFormatPr defaultColWidth="9.140625" defaultRowHeight="20.25"/>
  <cols>
    <col min="1" max="1" width="69.42578125" style="2" customWidth="1"/>
    <col min="2" max="2" width="9.140625" style="30"/>
    <col min="3" max="4" width="12" style="29" customWidth="1"/>
    <col min="5" max="5" width="13.140625" style="29" customWidth="1"/>
    <col min="6" max="6" width="16.85546875" style="29" customWidth="1"/>
    <col min="7" max="7" width="9.7109375" style="29" customWidth="1"/>
    <col min="8" max="8" width="12" style="29" customWidth="1"/>
    <col min="9" max="9" width="15.42578125" style="2" customWidth="1"/>
    <col min="10" max="16384" width="9.140625" style="2"/>
  </cols>
  <sheetData>
    <row r="1" spans="1:9">
      <c r="A1" s="114" t="s">
        <v>12</v>
      </c>
      <c r="B1" s="114"/>
      <c r="C1" s="114"/>
      <c r="D1" s="114"/>
      <c r="E1" s="114"/>
      <c r="F1" s="56"/>
    </row>
    <row r="2" spans="1:9">
      <c r="A2" s="114" t="s">
        <v>91</v>
      </c>
      <c r="B2" s="114"/>
      <c r="C2" s="114"/>
      <c r="D2" s="114"/>
      <c r="E2" s="114"/>
      <c r="F2" s="56"/>
    </row>
    <row r="3" spans="1:9">
      <c r="A3" s="1"/>
    </row>
    <row r="4" spans="1:9" ht="45" customHeight="1">
      <c r="A4" s="121" t="s">
        <v>48</v>
      </c>
      <c r="B4" s="121"/>
      <c r="C4" s="121"/>
      <c r="D4" s="121"/>
      <c r="E4" s="121"/>
      <c r="F4" s="62"/>
    </row>
    <row r="5" spans="1:9" ht="15.75" customHeight="1">
      <c r="A5" s="116" t="s">
        <v>13</v>
      </c>
      <c r="B5" s="116"/>
      <c r="C5" s="116"/>
      <c r="D5" s="116"/>
      <c r="E5" s="116"/>
      <c r="F5" s="63"/>
    </row>
    <row r="6" spans="1:9">
      <c r="A6" s="4"/>
    </row>
    <row r="7" spans="1:9">
      <c r="A7" s="13" t="s">
        <v>14</v>
      </c>
    </row>
    <row r="8" spans="1:9">
      <c r="A8" s="1"/>
    </row>
    <row r="9" spans="1:9">
      <c r="A9" s="117" t="s">
        <v>24</v>
      </c>
      <c r="B9" s="118" t="s">
        <v>15</v>
      </c>
      <c r="C9" s="119" t="s">
        <v>68</v>
      </c>
      <c r="D9" s="119"/>
      <c r="E9" s="119"/>
      <c r="F9" s="57"/>
    </row>
    <row r="10" spans="1:9" ht="40.5">
      <c r="A10" s="117"/>
      <c r="B10" s="118"/>
      <c r="C10" s="42" t="s">
        <v>16</v>
      </c>
      <c r="D10" s="42" t="s">
        <v>17</v>
      </c>
      <c r="E10" s="41" t="s">
        <v>11</v>
      </c>
      <c r="F10" s="41" t="s">
        <v>90</v>
      </c>
      <c r="I10" s="15"/>
    </row>
    <row r="11" spans="1:9">
      <c r="A11" s="5" t="s">
        <v>18</v>
      </c>
      <c r="B11" s="34" t="s">
        <v>10</v>
      </c>
      <c r="C11" s="50">
        <v>42</v>
      </c>
      <c r="D11" s="50">
        <v>42</v>
      </c>
      <c r="E11" s="50">
        <v>42</v>
      </c>
      <c r="F11" s="50"/>
    </row>
    <row r="12" spans="1:9" ht="25.5">
      <c r="A12" s="10" t="s">
        <v>20</v>
      </c>
      <c r="B12" s="34" t="s">
        <v>2</v>
      </c>
      <c r="C12" s="27">
        <f>(C13-C32)/C11</f>
        <v>1269.7142857142858</v>
      </c>
      <c r="D12" s="27">
        <f t="shared" ref="D12:E12" si="0">(D13-D32)/D11</f>
        <v>1022.9642857142857</v>
      </c>
      <c r="E12" s="27">
        <f t="shared" si="0"/>
        <v>1022.9261904761906</v>
      </c>
      <c r="F12" s="27"/>
    </row>
    <row r="13" spans="1:9" ht="25.5">
      <c r="A13" s="5" t="s">
        <v>135</v>
      </c>
      <c r="B13" s="34" t="s">
        <v>2</v>
      </c>
      <c r="C13" s="80">
        <f>C15+C29+C30+C31+C32+C33</f>
        <v>54158</v>
      </c>
      <c r="D13" s="80">
        <f>D15+D29+D30+D31+D32+D33</f>
        <v>43897.5</v>
      </c>
      <c r="E13" s="80">
        <f>E15+E29+E30+E31+E32+E33</f>
        <v>43896.000000000007</v>
      </c>
      <c r="F13" s="50"/>
    </row>
    <row r="14" spans="1:9">
      <c r="A14" s="8" t="s">
        <v>0</v>
      </c>
      <c r="B14" s="35"/>
      <c r="C14" s="25"/>
      <c r="D14" s="25">
        <f t="shared" ref="D14" si="1">C14</f>
        <v>0</v>
      </c>
      <c r="E14" s="25"/>
      <c r="F14" s="25"/>
      <c r="H14" s="31"/>
    </row>
    <row r="15" spans="1:9" ht="25.5">
      <c r="A15" s="5" t="s">
        <v>134</v>
      </c>
      <c r="B15" s="34" t="s">
        <v>2</v>
      </c>
      <c r="C15" s="79">
        <f>C17+C20+C23+C26</f>
        <v>46595</v>
      </c>
      <c r="D15" s="79">
        <f t="shared" ref="D15:F15" si="2">D17+D20+D23+D26</f>
        <v>36968.5</v>
      </c>
      <c r="E15" s="79">
        <f t="shared" si="2"/>
        <v>36967.600000000006</v>
      </c>
      <c r="F15" s="79">
        <f t="shared" si="2"/>
        <v>11130.4</v>
      </c>
      <c r="H15" s="86"/>
    </row>
    <row r="16" spans="1:9">
      <c r="A16" s="8" t="s">
        <v>1</v>
      </c>
      <c r="B16" s="35"/>
      <c r="C16" s="26"/>
      <c r="D16" s="26"/>
      <c r="E16" s="26"/>
      <c r="F16" s="26"/>
    </row>
    <row r="17" spans="1:12" s="18" customFormat="1" ht="25.5">
      <c r="A17" s="20" t="s">
        <v>25</v>
      </c>
      <c r="B17" s="34" t="s">
        <v>2</v>
      </c>
      <c r="C17" s="48">
        <v>3200</v>
      </c>
      <c r="D17" s="48">
        <v>4093</v>
      </c>
      <c r="E17" s="48">
        <v>4092.9</v>
      </c>
      <c r="F17" s="48">
        <v>1361</v>
      </c>
      <c r="G17" s="29"/>
      <c r="H17" s="29"/>
    </row>
    <row r="18" spans="1:12" s="18" customFormat="1">
      <c r="A18" s="21" t="s">
        <v>4</v>
      </c>
      <c r="B18" s="36" t="s">
        <v>3</v>
      </c>
      <c r="C18" s="26">
        <v>2</v>
      </c>
      <c r="D18" s="26">
        <v>2</v>
      </c>
      <c r="E18" s="26">
        <v>2</v>
      </c>
      <c r="F18" s="26">
        <v>2</v>
      </c>
      <c r="G18" s="29"/>
      <c r="H18" s="29"/>
    </row>
    <row r="19" spans="1:12" s="18" customFormat="1" ht="21.95" customHeight="1">
      <c r="A19" s="21" t="s">
        <v>22</v>
      </c>
      <c r="B19" s="34" t="s">
        <v>23</v>
      </c>
      <c r="C19" s="27">
        <f>C17/C18/12*1000</f>
        <v>133333.33333333334</v>
      </c>
      <c r="D19" s="27">
        <f>D17*1000/9/D18</f>
        <v>227388.88888888888</v>
      </c>
      <c r="E19" s="27">
        <f>E17*1000/9/E18</f>
        <v>227383.33333333334</v>
      </c>
      <c r="F19" s="27"/>
      <c r="G19" s="29"/>
      <c r="H19" s="29"/>
    </row>
    <row r="20" spans="1:12" s="18" customFormat="1" ht="25.5">
      <c r="A20" s="20" t="s">
        <v>26</v>
      </c>
      <c r="B20" s="34" t="s">
        <v>2</v>
      </c>
      <c r="C20" s="48">
        <v>28900</v>
      </c>
      <c r="D20" s="48">
        <v>22208</v>
      </c>
      <c r="E20" s="48">
        <v>22207.5</v>
      </c>
      <c r="F20" s="48">
        <v>6589.4</v>
      </c>
      <c r="G20" s="29"/>
      <c r="H20" s="29"/>
    </row>
    <row r="21" spans="1:12">
      <c r="A21" s="10" t="s">
        <v>4</v>
      </c>
      <c r="B21" s="36" t="s">
        <v>3</v>
      </c>
      <c r="C21" s="26">
        <v>15</v>
      </c>
      <c r="D21" s="26">
        <v>14</v>
      </c>
      <c r="E21" s="26">
        <v>14</v>
      </c>
      <c r="F21" s="26">
        <v>13</v>
      </c>
    </row>
    <row r="22" spans="1:12" ht="21.95" customHeight="1">
      <c r="A22" s="10" t="s">
        <v>22</v>
      </c>
      <c r="B22" s="34" t="s">
        <v>23</v>
      </c>
      <c r="C22" s="27">
        <f>C20/C21/12*1000</f>
        <v>160555.55555555556</v>
      </c>
      <c r="D22" s="27">
        <f>D20*1000/9/D21</f>
        <v>176253.96825396825</v>
      </c>
      <c r="E22" s="27">
        <f>E20*1000/9/E21</f>
        <v>176250</v>
      </c>
      <c r="F22" s="27"/>
    </row>
    <row r="23" spans="1:12" ht="39">
      <c r="A23" s="14" t="s">
        <v>21</v>
      </c>
      <c r="B23" s="34" t="s">
        <v>2</v>
      </c>
      <c r="C23" s="48">
        <v>3700</v>
      </c>
      <c r="D23" s="48">
        <v>3137.5</v>
      </c>
      <c r="E23" s="48">
        <v>3137.2</v>
      </c>
      <c r="F23" s="48">
        <v>1020</v>
      </c>
    </row>
    <row r="24" spans="1:12">
      <c r="A24" s="10" t="s">
        <v>4</v>
      </c>
      <c r="B24" s="36" t="s">
        <v>3</v>
      </c>
      <c r="C24" s="26">
        <v>3</v>
      </c>
      <c r="D24" s="26">
        <v>4</v>
      </c>
      <c r="E24" s="26">
        <v>4</v>
      </c>
      <c r="F24" s="26">
        <v>4</v>
      </c>
    </row>
    <row r="25" spans="1:12" ht="21.95" customHeight="1">
      <c r="A25" s="10" t="s">
        <v>22</v>
      </c>
      <c r="B25" s="34" t="s">
        <v>23</v>
      </c>
      <c r="C25" s="27">
        <f>C23/C24/12*1000</f>
        <v>102777.77777777777</v>
      </c>
      <c r="D25" s="27">
        <f>D23*1000/9/D24</f>
        <v>87152.777777777781</v>
      </c>
      <c r="E25" s="27">
        <f>E23*1000/9/E24</f>
        <v>87144.444444444438</v>
      </c>
      <c r="F25" s="27"/>
    </row>
    <row r="26" spans="1:12" ht="25.5">
      <c r="A26" s="7" t="s">
        <v>19</v>
      </c>
      <c r="B26" s="34" t="s">
        <v>2</v>
      </c>
      <c r="C26" s="48">
        <v>10795</v>
      </c>
      <c r="D26" s="48">
        <v>7530</v>
      </c>
      <c r="E26" s="48">
        <v>7530</v>
      </c>
      <c r="F26" s="48">
        <v>2160</v>
      </c>
    </row>
    <row r="27" spans="1:12">
      <c r="A27" s="10" t="s">
        <v>4</v>
      </c>
      <c r="B27" s="36" t="s">
        <v>3</v>
      </c>
      <c r="C27" s="26">
        <v>14</v>
      </c>
      <c r="D27" s="26">
        <v>15</v>
      </c>
      <c r="E27" s="26">
        <v>15</v>
      </c>
      <c r="F27" s="26">
        <v>15</v>
      </c>
    </row>
    <row r="28" spans="1:12" ht="21.95" customHeight="1">
      <c r="A28" s="10" t="s">
        <v>22</v>
      </c>
      <c r="B28" s="34" t="s">
        <v>23</v>
      </c>
      <c r="C28" s="27">
        <f>C26/C27/12*1000</f>
        <v>64255.952380952382</v>
      </c>
      <c r="D28" s="27">
        <f>D26*1000/9/D27</f>
        <v>55777.777777777774</v>
      </c>
      <c r="E28" s="27">
        <f>E26*1000/9/E27</f>
        <v>55777.777777777774</v>
      </c>
      <c r="F28" s="27"/>
    </row>
    <row r="29" spans="1:12" ht="25.5">
      <c r="A29" s="5" t="s">
        <v>5</v>
      </c>
      <c r="B29" s="34" t="s">
        <v>2</v>
      </c>
      <c r="C29" s="50">
        <v>4700</v>
      </c>
      <c r="D29" s="50">
        <v>3692</v>
      </c>
      <c r="E29" s="50">
        <v>3691.9</v>
      </c>
      <c r="F29" s="50">
        <v>1174.0999999999999</v>
      </c>
      <c r="G29" s="44" t="s">
        <v>59</v>
      </c>
      <c r="H29" s="44" t="s">
        <v>67</v>
      </c>
      <c r="I29" s="44" t="s">
        <v>64</v>
      </c>
      <c r="J29" s="49" t="s">
        <v>62</v>
      </c>
      <c r="K29" s="49" t="s">
        <v>66</v>
      </c>
    </row>
    <row r="30" spans="1:12" ht="36.75">
      <c r="A30" s="12" t="s">
        <v>6</v>
      </c>
      <c r="B30" s="34" t="s">
        <v>2</v>
      </c>
      <c r="C30" s="25">
        <v>1233</v>
      </c>
      <c r="D30" s="89">
        <v>1556</v>
      </c>
      <c r="E30" s="89">
        <v>1555.5</v>
      </c>
      <c r="F30" s="89">
        <v>631.6</v>
      </c>
      <c r="G30" s="69">
        <v>31.2</v>
      </c>
      <c r="H30" s="69">
        <v>26</v>
      </c>
      <c r="I30" s="71">
        <v>232.7</v>
      </c>
      <c r="J30" s="49">
        <v>0</v>
      </c>
      <c r="K30" s="49">
        <v>0</v>
      </c>
      <c r="L30" s="2" t="s">
        <v>74</v>
      </c>
    </row>
    <row r="31" spans="1:12" ht="25.5">
      <c r="A31" s="12" t="s">
        <v>7</v>
      </c>
      <c r="B31" s="34" t="s">
        <v>2</v>
      </c>
      <c r="C31" s="25">
        <v>0</v>
      </c>
      <c r="D31" s="25">
        <v>0</v>
      </c>
      <c r="E31" s="25">
        <v>0</v>
      </c>
      <c r="F31" s="25">
        <v>0</v>
      </c>
      <c r="G31" s="69">
        <v>31.2</v>
      </c>
      <c r="H31" s="69">
        <v>215</v>
      </c>
      <c r="I31" s="71">
        <v>387.8</v>
      </c>
      <c r="L31" s="2" t="s">
        <v>72</v>
      </c>
    </row>
    <row r="32" spans="1:12" ht="36.75">
      <c r="A32" s="12" t="s">
        <v>8</v>
      </c>
      <c r="B32" s="34" t="s">
        <v>2</v>
      </c>
      <c r="C32" s="25">
        <v>830</v>
      </c>
      <c r="D32" s="89">
        <v>933</v>
      </c>
      <c r="E32" s="89">
        <v>933.1</v>
      </c>
      <c r="F32" s="89">
        <v>642</v>
      </c>
      <c r="G32" s="29">
        <v>31.2</v>
      </c>
      <c r="H32" s="29">
        <v>600.4</v>
      </c>
      <c r="I32" s="2">
        <v>0</v>
      </c>
      <c r="J32" s="2">
        <v>0</v>
      </c>
      <c r="K32" s="2">
        <v>0</v>
      </c>
      <c r="L32" s="2" t="s">
        <v>88</v>
      </c>
    </row>
    <row r="33" spans="1:6" ht="55.5" customHeight="1">
      <c r="A33" s="12" t="s">
        <v>9</v>
      </c>
      <c r="B33" s="34" t="s">
        <v>2</v>
      </c>
      <c r="C33" s="25">
        <v>800</v>
      </c>
      <c r="D33" s="89">
        <v>748</v>
      </c>
      <c r="E33" s="89">
        <v>747.9</v>
      </c>
      <c r="F33" s="89">
        <v>247.1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>
  <sheetPr>
    <tabColor rgb="FFFF0000"/>
  </sheetPr>
  <dimension ref="A1:L33"/>
  <sheetViews>
    <sheetView topLeftCell="A2" zoomScale="70" zoomScaleNormal="70" workbookViewId="0">
      <selection activeCell="J13" sqref="J13"/>
    </sheetView>
  </sheetViews>
  <sheetFormatPr defaultColWidth="9.140625" defaultRowHeight="20.25"/>
  <cols>
    <col min="1" max="1" width="69.42578125" style="2" customWidth="1"/>
    <col min="2" max="2" width="9.140625" style="30"/>
    <col min="3" max="4" width="12" style="29" customWidth="1"/>
    <col min="5" max="5" width="13.140625" style="29" customWidth="1"/>
    <col min="6" max="6" width="13.7109375" style="29" customWidth="1"/>
    <col min="7" max="7" width="8.140625" style="29" customWidth="1"/>
    <col min="8" max="8" width="12" style="2" customWidth="1"/>
    <col min="9" max="16384" width="9.140625" style="2"/>
  </cols>
  <sheetData>
    <row r="1" spans="1:8">
      <c r="A1" s="114" t="s">
        <v>12</v>
      </c>
      <c r="B1" s="114"/>
      <c r="C1" s="114"/>
      <c r="D1" s="114"/>
      <c r="E1" s="114"/>
      <c r="F1" s="56"/>
    </row>
    <row r="2" spans="1:8">
      <c r="A2" s="114" t="s">
        <v>91</v>
      </c>
      <c r="B2" s="114"/>
      <c r="C2" s="114"/>
      <c r="D2" s="114"/>
      <c r="E2" s="114"/>
      <c r="F2" s="56"/>
    </row>
    <row r="3" spans="1:8">
      <c r="A3" s="1"/>
    </row>
    <row r="4" spans="1:8" ht="45" customHeight="1">
      <c r="A4" s="121" t="s">
        <v>49</v>
      </c>
      <c r="B4" s="121"/>
      <c r="C4" s="121"/>
      <c r="D4" s="121"/>
      <c r="E4" s="121"/>
      <c r="F4" s="62"/>
    </row>
    <row r="5" spans="1:8" ht="15.75" customHeight="1">
      <c r="A5" s="116" t="s">
        <v>13</v>
      </c>
      <c r="B5" s="116"/>
      <c r="C5" s="116"/>
      <c r="D5" s="116"/>
      <c r="E5" s="116"/>
      <c r="F5" s="63"/>
    </row>
    <row r="6" spans="1:8">
      <c r="A6" s="4"/>
    </row>
    <row r="7" spans="1:8">
      <c r="A7" s="13" t="s">
        <v>14</v>
      </c>
    </row>
    <row r="8" spans="1:8">
      <c r="A8" s="1"/>
    </row>
    <row r="9" spans="1:8">
      <c r="A9" s="117" t="s">
        <v>24</v>
      </c>
      <c r="B9" s="118" t="s">
        <v>15</v>
      </c>
      <c r="C9" s="119" t="s">
        <v>68</v>
      </c>
      <c r="D9" s="119"/>
      <c r="E9" s="119"/>
      <c r="F9" s="75" t="s">
        <v>90</v>
      </c>
    </row>
    <row r="10" spans="1:8" ht="40.5">
      <c r="A10" s="117"/>
      <c r="B10" s="118"/>
      <c r="C10" s="42" t="s">
        <v>16</v>
      </c>
      <c r="D10" s="42" t="s">
        <v>17</v>
      </c>
      <c r="E10" s="41" t="s">
        <v>11</v>
      </c>
      <c r="F10" s="41"/>
    </row>
    <row r="11" spans="1:8">
      <c r="A11" s="5" t="s">
        <v>18</v>
      </c>
      <c r="B11" s="34" t="s">
        <v>10</v>
      </c>
      <c r="C11" s="50">
        <v>116</v>
      </c>
      <c r="D11" s="50">
        <v>116</v>
      </c>
      <c r="E11" s="50">
        <v>116</v>
      </c>
      <c r="F11" s="50"/>
    </row>
    <row r="12" spans="1:8" ht="25.5">
      <c r="A12" s="10" t="s">
        <v>20</v>
      </c>
      <c r="B12" s="34" t="s">
        <v>2</v>
      </c>
      <c r="C12" s="27">
        <f>(C13-C32)/C11</f>
        <v>1054.9137931034484</v>
      </c>
      <c r="D12" s="27">
        <f>(D13-D32)/D11</f>
        <v>771.00517241379316</v>
      </c>
      <c r="E12" s="27">
        <f t="shared" ref="E12" si="0">(E13-E32)/E11</f>
        <v>771.00431034482756</v>
      </c>
      <c r="F12" s="27"/>
    </row>
    <row r="13" spans="1:8" ht="25.5">
      <c r="A13" s="5" t="s">
        <v>103</v>
      </c>
      <c r="B13" s="34" t="s">
        <v>2</v>
      </c>
      <c r="C13" s="80">
        <f>C15+C29+C30+C31+C32+C33</f>
        <v>124156</v>
      </c>
      <c r="D13" s="80">
        <f>E13</f>
        <v>90796.6</v>
      </c>
      <c r="E13" s="80">
        <f>E15+E29+E30+E31+E32+E33</f>
        <v>90796.6</v>
      </c>
      <c r="F13" s="80"/>
    </row>
    <row r="14" spans="1:8">
      <c r="A14" s="8" t="s">
        <v>0</v>
      </c>
      <c r="B14" s="35"/>
      <c r="C14" s="25"/>
      <c r="D14" s="25">
        <f t="shared" ref="D14" si="1">C14</f>
        <v>0</v>
      </c>
      <c r="E14" s="25"/>
      <c r="F14" s="25"/>
      <c r="H14" s="15"/>
    </row>
    <row r="15" spans="1:8" ht="25.5">
      <c r="A15" s="5" t="s">
        <v>102</v>
      </c>
      <c r="B15" s="34" t="s">
        <v>2</v>
      </c>
      <c r="C15" s="79">
        <f>C17+C20+C23+C26</f>
        <v>99500</v>
      </c>
      <c r="D15" s="79">
        <f t="shared" ref="D15:F15" si="2">D17+D20+D23+D26</f>
        <v>75488</v>
      </c>
      <c r="E15" s="79">
        <f t="shared" si="2"/>
        <v>75486.3</v>
      </c>
      <c r="F15" s="79">
        <f t="shared" si="2"/>
        <v>18585.8</v>
      </c>
    </row>
    <row r="16" spans="1:8">
      <c r="A16" s="8" t="s">
        <v>1</v>
      </c>
      <c r="B16" s="35"/>
      <c r="C16" s="26"/>
      <c r="D16" s="26"/>
      <c r="E16" s="26"/>
      <c r="F16" s="26"/>
    </row>
    <row r="17" spans="1:12" s="18" customFormat="1" ht="25.5">
      <c r="A17" s="20" t="s">
        <v>25</v>
      </c>
      <c r="B17" s="34" t="s">
        <v>2</v>
      </c>
      <c r="C17" s="48">
        <v>5850</v>
      </c>
      <c r="D17" s="48">
        <v>5718</v>
      </c>
      <c r="E17" s="48">
        <v>5717.9</v>
      </c>
      <c r="F17" s="48">
        <v>2035.5</v>
      </c>
      <c r="G17" s="29"/>
    </row>
    <row r="18" spans="1:12" s="18" customFormat="1">
      <c r="A18" s="21" t="s">
        <v>4</v>
      </c>
      <c r="B18" s="36" t="s">
        <v>3</v>
      </c>
      <c r="C18" s="26">
        <v>2</v>
      </c>
      <c r="D18" s="26">
        <v>3</v>
      </c>
      <c r="E18" s="26">
        <v>3</v>
      </c>
      <c r="F18" s="26">
        <v>3</v>
      </c>
      <c r="G18" s="29"/>
    </row>
    <row r="19" spans="1:12" s="18" customFormat="1" ht="21.95" customHeight="1">
      <c r="A19" s="21" t="s">
        <v>22</v>
      </c>
      <c r="B19" s="34" t="s">
        <v>23</v>
      </c>
      <c r="C19" s="27">
        <f>C17/C18/12*1000</f>
        <v>243750</v>
      </c>
      <c r="D19" s="27">
        <f>D17*1000/9/D18</f>
        <v>211777.77777777778</v>
      </c>
      <c r="E19" s="27">
        <f>E17*1000/9/E18</f>
        <v>211774.07407407407</v>
      </c>
      <c r="F19" s="27"/>
      <c r="G19" s="29"/>
    </row>
    <row r="20" spans="1:12" s="18" customFormat="1" ht="25.5">
      <c r="A20" s="20" t="s">
        <v>26</v>
      </c>
      <c r="B20" s="34" t="s">
        <v>2</v>
      </c>
      <c r="C20" s="48">
        <v>74100</v>
      </c>
      <c r="D20" s="48">
        <v>55822</v>
      </c>
      <c r="E20" s="55">
        <v>55821.5</v>
      </c>
      <c r="F20" s="55">
        <v>13263.8</v>
      </c>
      <c r="G20" s="29"/>
    </row>
    <row r="21" spans="1:12">
      <c r="A21" s="10" t="s">
        <v>4</v>
      </c>
      <c r="B21" s="36" t="s">
        <v>3</v>
      </c>
      <c r="C21" s="26">
        <v>28</v>
      </c>
      <c r="D21" s="26">
        <v>28</v>
      </c>
      <c r="E21" s="26">
        <v>28</v>
      </c>
      <c r="F21" s="26">
        <v>31</v>
      </c>
    </row>
    <row r="22" spans="1:12" ht="21.95" customHeight="1">
      <c r="A22" s="10" t="s">
        <v>22</v>
      </c>
      <c r="B22" s="34" t="s">
        <v>23</v>
      </c>
      <c r="C22" s="27">
        <f>C20/C21/12*1000</f>
        <v>220535.71428571432</v>
      </c>
      <c r="D22" s="27">
        <f>D20*1000/9/D21</f>
        <v>221515.87301587299</v>
      </c>
      <c r="E22" s="27">
        <f>E20*1000/9/E21</f>
        <v>221513.88888888891</v>
      </c>
      <c r="F22" s="27"/>
    </row>
    <row r="23" spans="1:12" ht="39">
      <c r="A23" s="14" t="s">
        <v>21</v>
      </c>
      <c r="B23" s="34" t="s">
        <v>2</v>
      </c>
      <c r="C23" s="48">
        <v>4350</v>
      </c>
      <c r="D23" s="48">
        <v>4157</v>
      </c>
      <c r="E23" s="48">
        <v>4156.3999999999996</v>
      </c>
      <c r="F23" s="48">
        <v>1065.4000000000001</v>
      </c>
    </row>
    <row r="24" spans="1:12">
      <c r="A24" s="10" t="s">
        <v>4</v>
      </c>
      <c r="B24" s="36" t="s">
        <v>3</v>
      </c>
      <c r="C24" s="26">
        <v>2</v>
      </c>
      <c r="D24" s="26">
        <v>3</v>
      </c>
      <c r="E24" s="26">
        <v>3</v>
      </c>
      <c r="F24" s="26">
        <v>3</v>
      </c>
    </row>
    <row r="25" spans="1:12" ht="21.95" customHeight="1">
      <c r="A25" s="10" t="s">
        <v>22</v>
      </c>
      <c r="B25" s="34" t="s">
        <v>23</v>
      </c>
      <c r="C25" s="27">
        <f>C23/C24/12*1000</f>
        <v>181250</v>
      </c>
      <c r="D25" s="27">
        <f>D23*1000/9/D24</f>
        <v>153962.96296296295</v>
      </c>
      <c r="E25" s="27">
        <f>E23*1000/9/E24</f>
        <v>153940.74074074073</v>
      </c>
      <c r="F25" s="27"/>
    </row>
    <row r="26" spans="1:12" ht="25.5">
      <c r="A26" s="7" t="s">
        <v>19</v>
      </c>
      <c r="B26" s="34" t="s">
        <v>2</v>
      </c>
      <c r="C26" s="48">
        <v>15200</v>
      </c>
      <c r="D26" s="48">
        <v>9791</v>
      </c>
      <c r="E26" s="48">
        <v>9790.5</v>
      </c>
      <c r="F26" s="48">
        <v>2221.1</v>
      </c>
    </row>
    <row r="27" spans="1:12">
      <c r="A27" s="10" t="s">
        <v>4</v>
      </c>
      <c r="B27" s="36" t="s">
        <v>3</v>
      </c>
      <c r="C27" s="26">
        <v>17</v>
      </c>
      <c r="D27" s="26">
        <v>17</v>
      </c>
      <c r="E27" s="26">
        <v>17</v>
      </c>
      <c r="F27" s="26">
        <v>12</v>
      </c>
    </row>
    <row r="28" spans="1:12" ht="21.95" customHeight="1">
      <c r="A28" s="10" t="s">
        <v>22</v>
      </c>
      <c r="B28" s="34" t="s">
        <v>23</v>
      </c>
      <c r="C28" s="27">
        <f>C26/C27/12*1000</f>
        <v>74509.803921568629</v>
      </c>
      <c r="D28" s="27">
        <f>D26*1000/9/D27</f>
        <v>63993.464052287585</v>
      </c>
      <c r="E28" s="27">
        <f>E26*1000/9/E27</f>
        <v>63990.196078431371</v>
      </c>
      <c r="F28" s="27"/>
    </row>
    <row r="29" spans="1:12" ht="25.5">
      <c r="A29" s="5" t="s">
        <v>5</v>
      </c>
      <c r="B29" s="34" t="s">
        <v>2</v>
      </c>
      <c r="C29" s="50">
        <v>10500</v>
      </c>
      <c r="D29" s="89">
        <v>7892</v>
      </c>
      <c r="E29" s="89">
        <v>7892</v>
      </c>
      <c r="F29" s="89">
        <v>1949.7</v>
      </c>
      <c r="G29" s="44" t="s">
        <v>59</v>
      </c>
      <c r="H29" s="44" t="s">
        <v>67</v>
      </c>
      <c r="I29" s="44" t="s">
        <v>64</v>
      </c>
      <c r="J29" s="49" t="s">
        <v>62</v>
      </c>
      <c r="K29" s="49" t="s">
        <v>66</v>
      </c>
    </row>
    <row r="30" spans="1:12" ht="36.75">
      <c r="A30" s="12" t="s">
        <v>6</v>
      </c>
      <c r="B30" s="34" t="s">
        <v>2</v>
      </c>
      <c r="C30" s="25">
        <v>10370</v>
      </c>
      <c r="D30" s="89">
        <v>5043</v>
      </c>
      <c r="E30" s="89">
        <v>5042.8999999999996</v>
      </c>
      <c r="F30" s="89">
        <v>85.7</v>
      </c>
      <c r="G30" s="72">
        <v>62.7</v>
      </c>
      <c r="H30" s="72">
        <v>127.8</v>
      </c>
      <c r="I30" s="73">
        <v>1904.2</v>
      </c>
      <c r="J30" s="54">
        <v>0</v>
      </c>
      <c r="K30" s="54">
        <v>0</v>
      </c>
      <c r="L30" s="2" t="s">
        <v>74</v>
      </c>
    </row>
    <row r="31" spans="1:12" ht="25.5">
      <c r="A31" s="12" t="s">
        <v>7</v>
      </c>
      <c r="B31" s="34" t="s">
        <v>2</v>
      </c>
      <c r="C31" s="25">
        <v>0</v>
      </c>
      <c r="D31" s="25">
        <v>0</v>
      </c>
      <c r="E31" s="25">
        <v>0</v>
      </c>
      <c r="F31" s="25">
        <v>0</v>
      </c>
      <c r="G31" s="69">
        <v>62.7</v>
      </c>
      <c r="H31" s="71">
        <v>19.3</v>
      </c>
      <c r="I31" s="71">
        <v>2780.5</v>
      </c>
      <c r="L31" s="2" t="s">
        <v>72</v>
      </c>
    </row>
    <row r="32" spans="1:12" ht="36.75">
      <c r="A32" s="12" t="s">
        <v>8</v>
      </c>
      <c r="B32" s="34" t="s">
        <v>2</v>
      </c>
      <c r="C32" s="25">
        <v>1786</v>
      </c>
      <c r="D32" s="89">
        <v>1360</v>
      </c>
      <c r="E32" s="89">
        <v>1360.1</v>
      </c>
      <c r="F32" s="89">
        <v>730</v>
      </c>
      <c r="G32" s="29">
        <v>62.7</v>
      </c>
      <c r="H32" s="2">
        <v>23</v>
      </c>
      <c r="I32" s="2">
        <v>0</v>
      </c>
      <c r="J32" s="2">
        <v>0</v>
      </c>
      <c r="K32" s="2">
        <v>0</v>
      </c>
      <c r="L32" s="2" t="s">
        <v>88</v>
      </c>
    </row>
    <row r="33" spans="1:6" ht="52.5" customHeight="1">
      <c r="A33" s="12" t="s">
        <v>9</v>
      </c>
      <c r="B33" s="34" t="s">
        <v>2</v>
      </c>
      <c r="C33" s="25">
        <v>2000</v>
      </c>
      <c r="D33" s="25">
        <v>1016</v>
      </c>
      <c r="E33" s="25">
        <v>1015.3</v>
      </c>
      <c r="F33" s="25">
        <v>587.6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>
  <sheetPr>
    <tabColor rgb="FFFF0000"/>
  </sheetPr>
  <dimension ref="A1:L33"/>
  <sheetViews>
    <sheetView topLeftCell="A5" zoomScale="80" zoomScaleNormal="80" workbookViewId="0">
      <selection activeCell="L30" sqref="L30:L32"/>
    </sheetView>
  </sheetViews>
  <sheetFormatPr defaultColWidth="9.140625" defaultRowHeight="20.25"/>
  <cols>
    <col min="1" max="1" width="69.42578125" style="2" customWidth="1"/>
    <col min="2" max="2" width="9.140625" style="30"/>
    <col min="3" max="4" width="12" style="29" customWidth="1"/>
    <col min="5" max="6" width="13.140625" style="29" customWidth="1"/>
    <col min="7" max="7" width="12" style="29" customWidth="1"/>
    <col min="8" max="8" width="12" style="2" customWidth="1"/>
    <col min="9" max="16384" width="9.140625" style="2"/>
  </cols>
  <sheetData>
    <row r="1" spans="1:8">
      <c r="A1" s="114" t="s">
        <v>12</v>
      </c>
      <c r="B1" s="114"/>
      <c r="C1" s="114"/>
      <c r="D1" s="114"/>
      <c r="E1" s="114"/>
      <c r="F1" s="56"/>
    </row>
    <row r="2" spans="1:8">
      <c r="A2" s="114" t="s">
        <v>91</v>
      </c>
      <c r="B2" s="114"/>
      <c r="C2" s="114"/>
      <c r="D2" s="114"/>
      <c r="E2" s="114"/>
      <c r="F2" s="56"/>
    </row>
    <row r="3" spans="1:8">
      <c r="A3" s="1"/>
    </row>
    <row r="4" spans="1:8" ht="45" customHeight="1">
      <c r="A4" s="121" t="s">
        <v>50</v>
      </c>
      <c r="B4" s="121"/>
      <c r="C4" s="121"/>
      <c r="D4" s="121"/>
      <c r="E4" s="121"/>
      <c r="F4" s="62"/>
    </row>
    <row r="5" spans="1:8" ht="15.75" customHeight="1">
      <c r="A5" s="116" t="s">
        <v>13</v>
      </c>
      <c r="B5" s="116"/>
      <c r="C5" s="116"/>
      <c r="D5" s="116"/>
      <c r="E5" s="116"/>
      <c r="F5" s="63"/>
    </row>
    <row r="6" spans="1:8">
      <c r="A6" s="4"/>
    </row>
    <row r="7" spans="1:8">
      <c r="A7" s="13" t="s">
        <v>14</v>
      </c>
    </row>
    <row r="8" spans="1:8">
      <c r="A8" s="1"/>
    </row>
    <row r="9" spans="1:8">
      <c r="A9" s="117" t="s">
        <v>24</v>
      </c>
      <c r="B9" s="118" t="s">
        <v>15</v>
      </c>
      <c r="C9" s="119" t="s">
        <v>68</v>
      </c>
      <c r="D9" s="119"/>
      <c r="E9" s="119"/>
      <c r="F9" s="102" t="s">
        <v>89</v>
      </c>
    </row>
    <row r="10" spans="1:8" ht="40.5">
      <c r="A10" s="117"/>
      <c r="B10" s="118"/>
      <c r="C10" s="42" t="s">
        <v>16</v>
      </c>
      <c r="D10" s="42" t="s">
        <v>17</v>
      </c>
      <c r="E10" s="41" t="s">
        <v>11</v>
      </c>
      <c r="F10" s="41"/>
    </row>
    <row r="11" spans="1:8">
      <c r="A11" s="5" t="s">
        <v>18</v>
      </c>
      <c r="B11" s="34" t="s">
        <v>10</v>
      </c>
      <c r="C11" s="50">
        <v>5</v>
      </c>
      <c r="D11" s="50">
        <v>5</v>
      </c>
      <c r="E11" s="50">
        <v>5</v>
      </c>
      <c r="F11" s="50"/>
    </row>
    <row r="12" spans="1:8" ht="25.5">
      <c r="A12" s="10" t="s">
        <v>20</v>
      </c>
      <c r="B12" s="34" t="s">
        <v>2</v>
      </c>
      <c r="C12" s="25">
        <f>(C13-C32)/C11</f>
        <v>3522</v>
      </c>
      <c r="D12" s="25">
        <f t="shared" ref="D12:E12" si="0">(D13-D32)/D11</f>
        <v>1969.0399999999997</v>
      </c>
      <c r="E12" s="25">
        <f t="shared" si="0"/>
        <v>1969.0399999999997</v>
      </c>
      <c r="F12" s="25"/>
    </row>
    <row r="13" spans="1:8" ht="25.5">
      <c r="A13" s="5" t="s">
        <v>137</v>
      </c>
      <c r="B13" s="34" t="s">
        <v>2</v>
      </c>
      <c r="C13" s="80">
        <f>C15+C29+C30+C31+C32+C33</f>
        <v>17940</v>
      </c>
      <c r="D13" s="80">
        <f>E13</f>
        <v>9845.1999999999989</v>
      </c>
      <c r="E13" s="80">
        <f>E15+E29+E30+E31+E32+E33</f>
        <v>9845.1999999999989</v>
      </c>
      <c r="F13" s="80">
        <f>F15+F29+F30+F31+F32+F33</f>
        <v>71.600000000000009</v>
      </c>
    </row>
    <row r="14" spans="1:8">
      <c r="A14" s="8" t="s">
        <v>0</v>
      </c>
      <c r="B14" s="35"/>
      <c r="C14" s="25"/>
      <c r="D14" s="25">
        <f t="shared" ref="D14" si="1">C14</f>
        <v>0</v>
      </c>
      <c r="E14" s="25"/>
      <c r="F14" s="25"/>
      <c r="H14" s="15"/>
    </row>
    <row r="15" spans="1:8" ht="25.5">
      <c r="A15" s="5" t="s">
        <v>136</v>
      </c>
      <c r="B15" s="34" t="s">
        <v>2</v>
      </c>
      <c r="C15" s="79">
        <f t="shared" ref="C15:F15" si="2">C17+C20+C23+C26</f>
        <v>10300</v>
      </c>
      <c r="D15" s="79">
        <f t="shared" si="2"/>
        <v>6013.4</v>
      </c>
      <c r="E15" s="79">
        <f t="shared" si="2"/>
        <v>6013.4</v>
      </c>
      <c r="F15" s="79">
        <f t="shared" si="2"/>
        <v>0.7</v>
      </c>
      <c r="G15" s="29" t="s">
        <v>27</v>
      </c>
    </row>
    <row r="16" spans="1:8">
      <c r="A16" s="8" t="s">
        <v>1</v>
      </c>
      <c r="B16" s="35"/>
      <c r="C16" s="26"/>
      <c r="D16" s="26"/>
      <c r="E16" s="26"/>
      <c r="F16" s="26"/>
    </row>
    <row r="17" spans="1:12" s="18" customFormat="1" ht="25.5">
      <c r="A17" s="20" t="s">
        <v>25</v>
      </c>
      <c r="B17" s="34" t="s">
        <v>2</v>
      </c>
      <c r="C17" s="48">
        <v>0</v>
      </c>
      <c r="D17" s="48">
        <v>0</v>
      </c>
      <c r="E17" s="48">
        <v>0</v>
      </c>
      <c r="F17" s="48">
        <v>0</v>
      </c>
      <c r="G17" s="29"/>
    </row>
    <row r="18" spans="1:12" s="18" customFormat="1">
      <c r="A18" s="21" t="s">
        <v>4</v>
      </c>
      <c r="B18" s="36" t="s">
        <v>3</v>
      </c>
      <c r="C18" s="26">
        <v>0</v>
      </c>
      <c r="D18" s="26">
        <v>0</v>
      </c>
      <c r="E18" s="26">
        <v>0</v>
      </c>
      <c r="F18" s="26"/>
      <c r="G18" s="29"/>
    </row>
    <row r="19" spans="1:12" s="18" customFormat="1" ht="21.95" customHeight="1">
      <c r="A19" s="21" t="s">
        <v>22</v>
      </c>
      <c r="B19" s="34" t="s">
        <v>23</v>
      </c>
      <c r="C19" s="27">
        <v>0</v>
      </c>
      <c r="D19" s="27">
        <v>0</v>
      </c>
      <c r="E19" s="27">
        <v>0</v>
      </c>
      <c r="F19" s="27"/>
      <c r="G19" s="29"/>
    </row>
    <row r="20" spans="1:12" s="18" customFormat="1" ht="25.5">
      <c r="A20" s="20" t="s">
        <v>26</v>
      </c>
      <c r="B20" s="34" t="s">
        <v>2</v>
      </c>
      <c r="C20" s="48">
        <v>4300</v>
      </c>
      <c r="D20" s="48">
        <v>2522.1999999999998</v>
      </c>
      <c r="E20" s="55">
        <v>2522.1999999999998</v>
      </c>
      <c r="F20" s="55">
        <v>0.7</v>
      </c>
      <c r="G20" s="29"/>
    </row>
    <row r="21" spans="1:12">
      <c r="A21" s="10" t="s">
        <v>4</v>
      </c>
      <c r="B21" s="36" t="s">
        <v>3</v>
      </c>
      <c r="C21" s="26">
        <v>5</v>
      </c>
      <c r="D21" s="26">
        <v>5</v>
      </c>
      <c r="E21" s="26">
        <v>5</v>
      </c>
      <c r="F21" s="26"/>
    </row>
    <row r="22" spans="1:12" ht="21.95" customHeight="1">
      <c r="A22" s="10" t="s">
        <v>22</v>
      </c>
      <c r="B22" s="34" t="s">
        <v>23</v>
      </c>
      <c r="C22" s="27">
        <f>C20/C21/12*1000</f>
        <v>71666.666666666672</v>
      </c>
      <c r="D22" s="27">
        <f>D20*1000/9/D21</f>
        <v>56048.888888888891</v>
      </c>
      <c r="E22" s="27">
        <f>E20*1000/9/E21</f>
        <v>56048.888888888891</v>
      </c>
      <c r="F22" s="27"/>
    </row>
    <row r="23" spans="1:12" ht="39">
      <c r="A23" s="14" t="s">
        <v>21</v>
      </c>
      <c r="B23" s="34" t="s">
        <v>2</v>
      </c>
      <c r="C23" s="48">
        <v>800</v>
      </c>
      <c r="D23" s="48">
        <v>681.1</v>
      </c>
      <c r="E23" s="48">
        <v>681.1</v>
      </c>
      <c r="F23" s="48"/>
    </row>
    <row r="24" spans="1:12">
      <c r="A24" s="10" t="s">
        <v>4</v>
      </c>
      <c r="B24" s="36" t="s">
        <v>3</v>
      </c>
      <c r="C24" s="26">
        <v>1</v>
      </c>
      <c r="D24" s="26">
        <v>1</v>
      </c>
      <c r="E24" s="26">
        <v>1</v>
      </c>
      <c r="F24" s="26"/>
    </row>
    <row r="25" spans="1:12" ht="21.95" customHeight="1">
      <c r="A25" s="10" t="s">
        <v>22</v>
      </c>
      <c r="B25" s="34" t="s">
        <v>23</v>
      </c>
      <c r="C25" s="27">
        <f>C23/C24/12*1000</f>
        <v>66666.666666666672</v>
      </c>
      <c r="D25" s="27">
        <f>D23*1000/9/D24</f>
        <v>75677.777777777781</v>
      </c>
      <c r="E25" s="27">
        <f>E23*1000/9/E24</f>
        <v>75677.777777777781</v>
      </c>
      <c r="F25" s="27"/>
    </row>
    <row r="26" spans="1:12" ht="25.5">
      <c r="A26" s="7" t="s">
        <v>19</v>
      </c>
      <c r="B26" s="34" t="s">
        <v>2</v>
      </c>
      <c r="C26" s="48">
        <v>5200</v>
      </c>
      <c r="D26" s="48">
        <v>2810.1</v>
      </c>
      <c r="E26" s="48">
        <v>2810.1</v>
      </c>
      <c r="F26" s="48"/>
    </row>
    <row r="27" spans="1:12">
      <c r="A27" s="10" t="s">
        <v>4</v>
      </c>
      <c r="B27" s="36" t="s">
        <v>3</v>
      </c>
      <c r="C27" s="26">
        <v>6</v>
      </c>
      <c r="D27" s="26">
        <v>6</v>
      </c>
      <c r="E27" s="26">
        <v>6</v>
      </c>
      <c r="F27" s="26"/>
    </row>
    <row r="28" spans="1:12" ht="21.95" customHeight="1">
      <c r="A28" s="10" t="s">
        <v>22</v>
      </c>
      <c r="B28" s="34" t="s">
        <v>23</v>
      </c>
      <c r="C28" s="27">
        <f>C26/C27/12*1000</f>
        <v>72222.222222222219</v>
      </c>
      <c r="D28" s="27">
        <f>D26*1000/9/D27</f>
        <v>52038.888888888883</v>
      </c>
      <c r="E28" s="27">
        <f>E26*1000/9/E27</f>
        <v>52038.888888888883</v>
      </c>
      <c r="F28" s="27"/>
    </row>
    <row r="29" spans="1:12" ht="25.5">
      <c r="A29" s="5" t="s">
        <v>5</v>
      </c>
      <c r="B29" s="34" t="s">
        <v>2</v>
      </c>
      <c r="C29" s="50">
        <v>660</v>
      </c>
      <c r="D29" s="50">
        <v>269.60000000000002</v>
      </c>
      <c r="E29" s="50">
        <v>985.6</v>
      </c>
      <c r="F29" s="50">
        <v>0</v>
      </c>
      <c r="G29" s="44" t="s">
        <v>59</v>
      </c>
      <c r="H29" s="44" t="s">
        <v>67</v>
      </c>
      <c r="I29" s="44" t="s">
        <v>64</v>
      </c>
      <c r="J29" s="49" t="s">
        <v>62</v>
      </c>
      <c r="K29" s="49" t="s">
        <v>66</v>
      </c>
    </row>
    <row r="30" spans="1:12" ht="36.75">
      <c r="A30" s="12" t="s">
        <v>6</v>
      </c>
      <c r="B30" s="34" t="s">
        <v>2</v>
      </c>
      <c r="C30" s="25">
        <v>6000</v>
      </c>
      <c r="D30" s="89">
        <v>2663.3</v>
      </c>
      <c r="E30" s="89">
        <v>2663.3</v>
      </c>
      <c r="F30" s="89">
        <v>39.700000000000003</v>
      </c>
      <c r="G30" s="53">
        <v>31.2</v>
      </c>
      <c r="H30" s="53">
        <v>68.900000000000006</v>
      </c>
      <c r="I30" s="54">
        <v>1244.5999999999999</v>
      </c>
      <c r="J30" s="54">
        <v>0</v>
      </c>
      <c r="K30" s="54">
        <v>0</v>
      </c>
      <c r="L30" s="49" t="s">
        <v>74</v>
      </c>
    </row>
    <row r="31" spans="1:12" ht="25.5">
      <c r="A31" s="12" t="s">
        <v>7</v>
      </c>
      <c r="B31" s="34" t="s">
        <v>2</v>
      </c>
      <c r="C31" s="25">
        <v>50</v>
      </c>
      <c r="D31" s="25">
        <v>0</v>
      </c>
      <c r="E31" s="25">
        <v>0</v>
      </c>
      <c r="F31" s="25"/>
      <c r="G31" s="44">
        <v>31.2</v>
      </c>
      <c r="H31" s="49">
        <v>20.6</v>
      </c>
      <c r="I31" s="49">
        <v>1227.0999999999999</v>
      </c>
      <c r="J31" s="49"/>
      <c r="K31" s="49"/>
      <c r="L31" s="49" t="s">
        <v>72</v>
      </c>
    </row>
    <row r="32" spans="1:12" ht="36.75">
      <c r="A32" s="12" t="s">
        <v>8</v>
      </c>
      <c r="B32" s="34" t="s">
        <v>2</v>
      </c>
      <c r="C32" s="25">
        <v>330</v>
      </c>
      <c r="D32" s="25">
        <v>0</v>
      </c>
      <c r="E32" s="25">
        <v>0</v>
      </c>
      <c r="F32" s="25">
        <v>0</v>
      </c>
      <c r="G32" s="44">
        <v>31.2</v>
      </c>
      <c r="H32" s="49"/>
      <c r="I32" s="49">
        <v>0</v>
      </c>
      <c r="J32" s="49">
        <v>0</v>
      </c>
      <c r="K32" s="49">
        <v>8.5</v>
      </c>
      <c r="L32" s="49" t="s">
        <v>88</v>
      </c>
    </row>
    <row r="33" spans="1:12" ht="52.5" customHeight="1">
      <c r="A33" s="12" t="s">
        <v>9</v>
      </c>
      <c r="B33" s="34" t="s">
        <v>2</v>
      </c>
      <c r="C33" s="25">
        <v>600</v>
      </c>
      <c r="D33" s="89">
        <v>183</v>
      </c>
      <c r="E33" s="89">
        <v>182.9</v>
      </c>
      <c r="F33" s="89">
        <v>31.2</v>
      </c>
      <c r="G33" s="44"/>
      <c r="H33" s="49"/>
      <c r="I33" s="49"/>
      <c r="J33" s="49"/>
      <c r="K33" s="49"/>
      <c r="L33" s="49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>
  <sheetPr>
    <tabColor rgb="FFFF0000"/>
  </sheetPr>
  <dimension ref="A1:M33"/>
  <sheetViews>
    <sheetView zoomScale="64" zoomScaleNormal="64" workbookViewId="0">
      <selection activeCell="M30" sqref="M30:M32"/>
    </sheetView>
  </sheetViews>
  <sheetFormatPr defaultColWidth="9.140625" defaultRowHeight="20.25"/>
  <cols>
    <col min="1" max="1" width="69.42578125" style="2" customWidth="1"/>
    <col min="2" max="2" width="9.140625" style="30"/>
    <col min="3" max="4" width="12" style="29" customWidth="1"/>
    <col min="5" max="6" width="13.140625" style="29" customWidth="1"/>
    <col min="7" max="7" width="12.42578125" style="29" customWidth="1"/>
    <col min="8" max="8" width="12" style="29" customWidth="1"/>
    <col min="9" max="16384" width="9.140625" style="2"/>
  </cols>
  <sheetData>
    <row r="1" spans="1:8">
      <c r="A1" s="114" t="s">
        <v>12</v>
      </c>
      <c r="B1" s="114"/>
      <c r="C1" s="114"/>
      <c r="D1" s="114"/>
      <c r="E1" s="114"/>
      <c r="F1" s="56"/>
    </row>
    <row r="2" spans="1:8">
      <c r="A2" s="114" t="s">
        <v>91</v>
      </c>
      <c r="B2" s="114"/>
      <c r="C2" s="114"/>
      <c r="D2" s="114"/>
      <c r="E2" s="114"/>
      <c r="F2" s="56"/>
    </row>
    <row r="3" spans="1:8">
      <c r="A3" s="1"/>
    </row>
    <row r="4" spans="1:8" ht="45" customHeight="1">
      <c r="A4" s="121" t="s">
        <v>51</v>
      </c>
      <c r="B4" s="121"/>
      <c r="C4" s="121"/>
      <c r="D4" s="121"/>
      <c r="E4" s="121"/>
      <c r="F4" s="62"/>
    </row>
    <row r="5" spans="1:8" ht="15.75" customHeight="1">
      <c r="A5" s="116" t="s">
        <v>13</v>
      </c>
      <c r="B5" s="116"/>
      <c r="C5" s="116"/>
      <c r="D5" s="116"/>
      <c r="E5" s="116"/>
      <c r="F5" s="63"/>
    </row>
    <row r="6" spans="1:8">
      <c r="A6" s="4"/>
    </row>
    <row r="7" spans="1:8">
      <c r="A7" s="13" t="s">
        <v>14</v>
      </c>
    </row>
    <row r="8" spans="1:8">
      <c r="A8" s="1"/>
    </row>
    <row r="9" spans="1:8">
      <c r="A9" s="117" t="s">
        <v>24</v>
      </c>
      <c r="B9" s="118" t="s">
        <v>15</v>
      </c>
      <c r="C9" s="119" t="s">
        <v>68</v>
      </c>
      <c r="D9" s="119"/>
      <c r="E9" s="119"/>
      <c r="F9" s="26" t="s">
        <v>90</v>
      </c>
      <c r="G9" s="38"/>
    </row>
    <row r="10" spans="1:8" ht="40.5">
      <c r="A10" s="117"/>
      <c r="B10" s="118"/>
      <c r="C10" s="42" t="s">
        <v>16</v>
      </c>
      <c r="D10" s="42" t="s">
        <v>17</v>
      </c>
      <c r="E10" s="41" t="s">
        <v>11</v>
      </c>
      <c r="F10" s="41"/>
      <c r="G10" s="38"/>
    </row>
    <row r="11" spans="1:8">
      <c r="A11" s="5" t="s">
        <v>18</v>
      </c>
      <c r="B11" s="34" t="s">
        <v>10</v>
      </c>
      <c r="C11" s="50">
        <v>185</v>
      </c>
      <c r="D11" s="50">
        <v>185</v>
      </c>
      <c r="E11" s="50">
        <v>185</v>
      </c>
      <c r="F11" s="50"/>
      <c r="G11" s="38"/>
    </row>
    <row r="12" spans="1:8" ht="25.5">
      <c r="A12" s="10" t="s">
        <v>20</v>
      </c>
      <c r="B12" s="34" t="s">
        <v>2</v>
      </c>
      <c r="C12" s="27">
        <f>(C13-C32)/C11</f>
        <v>735.89189189189187</v>
      </c>
      <c r="D12" s="27">
        <f t="shared" ref="D12:E12" si="0">(D13-D32)/D11</f>
        <v>518.30810810810806</v>
      </c>
      <c r="E12" s="27">
        <f t="shared" si="0"/>
        <v>518.2935135135134</v>
      </c>
      <c r="F12" s="27"/>
      <c r="G12" s="38"/>
    </row>
    <row r="13" spans="1:8" ht="25.5">
      <c r="A13" s="5" t="s">
        <v>139</v>
      </c>
      <c r="B13" s="34" t="s">
        <v>2</v>
      </c>
      <c r="C13" s="80">
        <f>C15+C29+C30+C31+C32+C33</f>
        <v>137400</v>
      </c>
      <c r="D13" s="80">
        <f>D15+D29+D30+D31+D32+D33</f>
        <v>97200</v>
      </c>
      <c r="E13" s="80">
        <f>E15+E29+E30+E31+E32+E33</f>
        <v>97196.4</v>
      </c>
      <c r="F13" s="50"/>
      <c r="G13" s="38"/>
    </row>
    <row r="14" spans="1:8">
      <c r="A14" s="8" t="s">
        <v>0</v>
      </c>
      <c r="B14" s="35"/>
      <c r="C14" s="25"/>
      <c r="D14" s="25">
        <f t="shared" ref="D14" si="1">C14</f>
        <v>0</v>
      </c>
      <c r="E14" s="25"/>
      <c r="F14" s="25"/>
      <c r="G14" s="38"/>
      <c r="H14" s="31"/>
    </row>
    <row r="15" spans="1:8" ht="25.5">
      <c r="A15" s="5" t="s">
        <v>138</v>
      </c>
      <c r="B15" s="34" t="s">
        <v>2</v>
      </c>
      <c r="C15" s="79">
        <f>C17+C20+C23+C26</f>
        <v>98800</v>
      </c>
      <c r="D15" s="79">
        <f t="shared" ref="D15:F15" si="2">D17+D20+D23+D26</f>
        <v>76992</v>
      </c>
      <c r="E15" s="79">
        <f>E17+E20+E23+E26</f>
        <v>76990.599999999991</v>
      </c>
      <c r="F15" s="79">
        <f t="shared" si="2"/>
        <v>17023.599999999999</v>
      </c>
      <c r="G15" s="38"/>
      <c r="H15" s="86"/>
    </row>
    <row r="16" spans="1:8">
      <c r="A16" s="8" t="s">
        <v>1</v>
      </c>
      <c r="B16" s="35"/>
      <c r="C16" s="26"/>
      <c r="D16" s="26"/>
      <c r="E16" s="26"/>
      <c r="F16" s="26"/>
      <c r="G16" s="38"/>
    </row>
    <row r="17" spans="1:13" s="18" customFormat="1" ht="25.5">
      <c r="A17" s="20" t="s">
        <v>25</v>
      </c>
      <c r="B17" s="34" t="s">
        <v>2</v>
      </c>
      <c r="C17" s="48">
        <v>5700</v>
      </c>
      <c r="D17" s="48">
        <v>4301</v>
      </c>
      <c r="E17" s="48">
        <v>4300.3999999999996</v>
      </c>
      <c r="F17" s="48">
        <v>1021</v>
      </c>
      <c r="G17" s="38"/>
      <c r="H17" s="29"/>
    </row>
    <row r="18" spans="1:13" s="18" customFormat="1">
      <c r="A18" s="21" t="s">
        <v>4</v>
      </c>
      <c r="B18" s="36" t="s">
        <v>3</v>
      </c>
      <c r="C18" s="26">
        <v>3</v>
      </c>
      <c r="D18" s="26">
        <v>3</v>
      </c>
      <c r="E18" s="26">
        <v>3</v>
      </c>
      <c r="F18" s="26"/>
      <c r="G18" s="38"/>
      <c r="H18" s="29"/>
    </row>
    <row r="19" spans="1:13" s="18" customFormat="1" ht="21.95" customHeight="1">
      <c r="A19" s="21" t="s">
        <v>22</v>
      </c>
      <c r="B19" s="34" t="s">
        <v>23</v>
      </c>
      <c r="C19" s="27">
        <f>C17/C18/12*1000</f>
        <v>158333.33333333334</v>
      </c>
      <c r="D19" s="27">
        <f>D17*1000/9/D18</f>
        <v>159296.29629629629</v>
      </c>
      <c r="E19" s="27">
        <f>E17*1000/9/E18</f>
        <v>159274.07407407407</v>
      </c>
      <c r="F19" s="27"/>
      <c r="G19" s="38"/>
      <c r="H19" s="29"/>
    </row>
    <row r="20" spans="1:13" s="18" customFormat="1" ht="25.5">
      <c r="A20" s="20" t="s">
        <v>26</v>
      </c>
      <c r="B20" s="34" t="s">
        <v>2</v>
      </c>
      <c r="C20" s="48">
        <v>72000</v>
      </c>
      <c r="D20" s="48">
        <v>64008</v>
      </c>
      <c r="E20" s="55">
        <v>64008</v>
      </c>
      <c r="F20" s="55">
        <v>14337.6</v>
      </c>
      <c r="G20" s="38"/>
      <c r="H20" s="31"/>
    </row>
    <row r="21" spans="1:13">
      <c r="A21" s="10" t="s">
        <v>4</v>
      </c>
      <c r="B21" s="36" t="s">
        <v>3</v>
      </c>
      <c r="C21" s="26">
        <v>31</v>
      </c>
      <c r="D21" s="26">
        <v>31</v>
      </c>
      <c r="E21" s="26">
        <v>31</v>
      </c>
      <c r="F21" s="26"/>
      <c r="G21" s="38"/>
    </row>
    <row r="22" spans="1:13" ht="21.95" customHeight="1">
      <c r="A22" s="10" t="s">
        <v>22</v>
      </c>
      <c r="B22" s="34" t="s">
        <v>23</v>
      </c>
      <c r="C22" s="27">
        <f>C20/C21/12*1000</f>
        <v>193548.38709677418</v>
      </c>
      <c r="D22" s="27">
        <f>D20*1000/9/D21</f>
        <v>229419.35483870967</v>
      </c>
      <c r="E22" s="27">
        <f>E20*1000/9/E21</f>
        <v>229419.35483870967</v>
      </c>
      <c r="F22" s="27"/>
      <c r="G22" s="38"/>
    </row>
    <row r="23" spans="1:13" ht="39">
      <c r="A23" s="14" t="s">
        <v>21</v>
      </c>
      <c r="B23" s="34" t="s">
        <v>2</v>
      </c>
      <c r="C23" s="48">
        <v>6600</v>
      </c>
      <c r="D23" s="48">
        <v>4260</v>
      </c>
      <c r="E23" s="48">
        <v>4259.8</v>
      </c>
      <c r="F23" s="48">
        <v>845</v>
      </c>
      <c r="G23" s="38"/>
    </row>
    <row r="24" spans="1:13">
      <c r="A24" s="10" t="s">
        <v>4</v>
      </c>
      <c r="B24" s="36" t="s">
        <v>3</v>
      </c>
      <c r="C24" s="26">
        <v>7</v>
      </c>
      <c r="D24" s="26">
        <v>7</v>
      </c>
      <c r="E24" s="26">
        <v>7</v>
      </c>
      <c r="F24" s="26"/>
      <c r="G24" s="38"/>
    </row>
    <row r="25" spans="1:13" ht="21.95" customHeight="1">
      <c r="A25" s="10" t="s">
        <v>22</v>
      </c>
      <c r="B25" s="34" t="s">
        <v>23</v>
      </c>
      <c r="C25" s="27">
        <f>C23/C24/12*1000</f>
        <v>78571.428571428565</v>
      </c>
      <c r="D25" s="27">
        <f>D23*1000/9/D24</f>
        <v>67619.047619047618</v>
      </c>
      <c r="E25" s="27">
        <f>E23*1000/9/E24</f>
        <v>67615.873015873018</v>
      </c>
      <c r="F25" s="27"/>
      <c r="G25" s="38"/>
    </row>
    <row r="26" spans="1:13" ht="25.5">
      <c r="A26" s="7" t="s">
        <v>19</v>
      </c>
      <c r="B26" s="34" t="s">
        <v>2</v>
      </c>
      <c r="C26" s="48">
        <v>14500</v>
      </c>
      <c r="D26" s="48">
        <v>4423</v>
      </c>
      <c r="E26" s="48">
        <v>4422.3999999999996</v>
      </c>
      <c r="F26" s="48">
        <v>820</v>
      </c>
      <c r="G26" s="38"/>
    </row>
    <row r="27" spans="1:13">
      <c r="A27" s="10" t="s">
        <v>4</v>
      </c>
      <c r="B27" s="36" t="s">
        <v>3</v>
      </c>
      <c r="C27" s="26">
        <v>11</v>
      </c>
      <c r="D27" s="26">
        <v>10</v>
      </c>
      <c r="E27" s="26">
        <v>10</v>
      </c>
      <c r="F27" s="26"/>
      <c r="G27" s="38"/>
      <c r="H27" s="29" t="s">
        <v>27</v>
      </c>
    </row>
    <row r="28" spans="1:13" ht="21.95" customHeight="1">
      <c r="A28" s="10" t="s">
        <v>22</v>
      </c>
      <c r="B28" s="34" t="s">
        <v>23</v>
      </c>
      <c r="C28" s="27">
        <f>C26/C27/12*1000</f>
        <v>109848.48484848486</v>
      </c>
      <c r="D28" s="27">
        <f>D26*1000/9/D27</f>
        <v>49144.444444444445</v>
      </c>
      <c r="E28" s="27">
        <f>E26*1000/9/E27</f>
        <v>49137.777777777774</v>
      </c>
      <c r="F28" s="27"/>
      <c r="G28" s="38"/>
    </row>
    <row r="29" spans="1:13" ht="25.5">
      <c r="A29" s="5" t="s">
        <v>5</v>
      </c>
      <c r="B29" s="34" t="s">
        <v>2</v>
      </c>
      <c r="C29" s="50">
        <v>10300</v>
      </c>
      <c r="D29" s="89">
        <v>8054</v>
      </c>
      <c r="E29" s="89">
        <v>8054</v>
      </c>
      <c r="F29" s="89">
        <v>1795.8</v>
      </c>
      <c r="G29" s="103" t="s">
        <v>59</v>
      </c>
      <c r="H29" s="44" t="s">
        <v>67</v>
      </c>
      <c r="I29" s="44" t="s">
        <v>64</v>
      </c>
      <c r="J29" s="49" t="s">
        <v>62</v>
      </c>
      <c r="K29" s="49" t="s">
        <v>66</v>
      </c>
    </row>
    <row r="30" spans="1:13" ht="36.75">
      <c r="A30" s="12" t="s">
        <v>6</v>
      </c>
      <c r="B30" s="34" t="s">
        <v>2</v>
      </c>
      <c r="C30" s="25">
        <v>21700</v>
      </c>
      <c r="D30" s="89">
        <v>6252</v>
      </c>
      <c r="E30" s="89">
        <v>6251.4</v>
      </c>
      <c r="F30" s="89">
        <v>148.6</v>
      </c>
      <c r="G30" s="113">
        <v>142.69999999999999</v>
      </c>
      <c r="H30" s="53">
        <v>645.9</v>
      </c>
      <c r="I30" s="54">
        <v>2947.2</v>
      </c>
      <c r="J30" s="54">
        <v>0</v>
      </c>
      <c r="K30" s="54">
        <v>0</v>
      </c>
      <c r="M30" s="49" t="s">
        <v>74</v>
      </c>
    </row>
    <row r="31" spans="1:13" ht="25.5">
      <c r="A31" s="12" t="s">
        <v>7</v>
      </c>
      <c r="B31" s="34" t="s">
        <v>2</v>
      </c>
      <c r="C31" s="25">
        <v>0</v>
      </c>
      <c r="D31" s="25">
        <v>0</v>
      </c>
      <c r="E31" s="25">
        <v>0</v>
      </c>
      <c r="F31" s="25">
        <v>0</v>
      </c>
      <c r="G31" s="103">
        <v>142.69999999999999</v>
      </c>
      <c r="H31" s="44">
        <v>83.3</v>
      </c>
      <c r="I31" s="49">
        <v>2141</v>
      </c>
      <c r="J31" s="54">
        <v>0</v>
      </c>
      <c r="K31" s="54">
        <v>0</v>
      </c>
      <c r="M31" s="49" t="s">
        <v>72</v>
      </c>
    </row>
    <row r="32" spans="1:13" ht="36.75">
      <c r="A32" s="12" t="s">
        <v>8</v>
      </c>
      <c r="B32" s="34" t="s">
        <v>2</v>
      </c>
      <c r="C32" s="25">
        <v>1260</v>
      </c>
      <c r="D32" s="89">
        <v>1313</v>
      </c>
      <c r="E32" s="89">
        <v>1312.1</v>
      </c>
      <c r="F32" s="89">
        <v>730</v>
      </c>
      <c r="G32" s="38">
        <v>96.1</v>
      </c>
      <c r="H32" s="29">
        <v>52.5</v>
      </c>
      <c r="I32" s="2">
        <v>0</v>
      </c>
      <c r="J32" s="54">
        <v>0</v>
      </c>
      <c r="K32" s="54">
        <v>0</v>
      </c>
      <c r="M32" s="49" t="s">
        <v>88</v>
      </c>
    </row>
    <row r="33" spans="1:7" ht="52.5" customHeight="1">
      <c r="A33" s="12" t="s">
        <v>9</v>
      </c>
      <c r="B33" s="34" t="s">
        <v>2</v>
      </c>
      <c r="C33" s="25">
        <v>5340</v>
      </c>
      <c r="D33" s="89">
        <v>4589</v>
      </c>
      <c r="E33" s="89">
        <v>4588.3</v>
      </c>
      <c r="F33" s="89">
        <v>519.5</v>
      </c>
      <c r="G33" s="38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>
  <sheetPr>
    <tabColor rgb="FFFF0000"/>
  </sheetPr>
  <dimension ref="A1:L33"/>
  <sheetViews>
    <sheetView zoomScale="60" zoomScaleNormal="60" workbookViewId="0">
      <selection activeCell="L30" sqref="L30:L32"/>
    </sheetView>
  </sheetViews>
  <sheetFormatPr defaultColWidth="9.140625" defaultRowHeight="20.25"/>
  <cols>
    <col min="1" max="1" width="69.42578125" style="2" customWidth="1"/>
    <col min="2" max="2" width="9.140625" style="30"/>
    <col min="3" max="4" width="12" style="29" customWidth="1"/>
    <col min="5" max="6" width="13.140625" style="29" customWidth="1"/>
    <col min="7" max="7" width="15.7109375" style="29" customWidth="1"/>
    <col min="8" max="8" width="12" style="29" customWidth="1"/>
    <col min="9" max="9" width="13" style="2" customWidth="1"/>
    <col min="10" max="10" width="13.85546875" style="2" customWidth="1"/>
    <col min="11" max="16384" width="9.140625" style="2"/>
  </cols>
  <sheetData>
    <row r="1" spans="1:8">
      <c r="A1" s="114" t="s">
        <v>12</v>
      </c>
      <c r="B1" s="114"/>
      <c r="C1" s="114"/>
      <c r="D1" s="114"/>
      <c r="E1" s="114"/>
      <c r="F1" s="56"/>
    </row>
    <row r="2" spans="1:8">
      <c r="A2" s="114" t="s">
        <v>91</v>
      </c>
      <c r="B2" s="114"/>
      <c r="C2" s="114"/>
      <c r="D2" s="114"/>
      <c r="E2" s="114"/>
      <c r="F2" s="56"/>
    </row>
    <row r="3" spans="1:8">
      <c r="A3" s="1"/>
    </row>
    <row r="4" spans="1:8" ht="45" customHeight="1">
      <c r="A4" s="121" t="s">
        <v>52</v>
      </c>
      <c r="B4" s="121"/>
      <c r="C4" s="121"/>
      <c r="D4" s="121"/>
      <c r="E4" s="121"/>
      <c r="F4" s="62"/>
    </row>
    <row r="5" spans="1:8" ht="15.75" customHeight="1">
      <c r="A5" s="116" t="s">
        <v>13</v>
      </c>
      <c r="B5" s="116"/>
      <c r="C5" s="116"/>
      <c r="D5" s="116"/>
      <c r="E5" s="116"/>
      <c r="F5" s="63"/>
    </row>
    <row r="6" spans="1:8">
      <c r="A6" s="4"/>
    </row>
    <row r="7" spans="1:8">
      <c r="A7" s="13" t="s">
        <v>14</v>
      </c>
    </row>
    <row r="8" spans="1:8">
      <c r="A8" s="1"/>
    </row>
    <row r="9" spans="1:8">
      <c r="A9" s="117" t="s">
        <v>24</v>
      </c>
      <c r="B9" s="118" t="s">
        <v>15</v>
      </c>
      <c r="C9" s="119" t="s">
        <v>58</v>
      </c>
      <c r="D9" s="119"/>
      <c r="E9" s="119"/>
      <c r="F9" s="26" t="s">
        <v>125</v>
      </c>
      <c r="G9" s="26"/>
    </row>
    <row r="10" spans="1:8" ht="40.5">
      <c r="A10" s="117"/>
      <c r="B10" s="118"/>
      <c r="C10" s="42" t="s">
        <v>16</v>
      </c>
      <c r="D10" s="42" t="s">
        <v>17</v>
      </c>
      <c r="E10" s="41" t="s">
        <v>11</v>
      </c>
      <c r="F10" s="41"/>
      <c r="G10" s="26"/>
    </row>
    <row r="11" spans="1:8">
      <c r="A11" s="5" t="s">
        <v>18</v>
      </c>
      <c r="B11" s="34" t="s">
        <v>10</v>
      </c>
      <c r="C11" s="50">
        <v>9</v>
      </c>
      <c r="D11" s="50">
        <v>9</v>
      </c>
      <c r="E11" s="50">
        <v>9</v>
      </c>
      <c r="F11" s="50"/>
      <c r="G11" s="26"/>
    </row>
    <row r="12" spans="1:8" ht="25.5">
      <c r="A12" s="10" t="s">
        <v>20</v>
      </c>
      <c r="B12" s="34" t="s">
        <v>2</v>
      </c>
      <c r="C12" s="27">
        <f>(C13-C32)/C11</f>
        <v>2891.1111111111113</v>
      </c>
      <c r="D12" s="27">
        <f t="shared" ref="D12:E12" si="0">(D13-D32)/D11</f>
        <v>1885.6666666666667</v>
      </c>
      <c r="E12" s="27">
        <f t="shared" si="0"/>
        <v>1885.3999999999999</v>
      </c>
      <c r="F12" s="27"/>
      <c r="G12" s="26"/>
    </row>
    <row r="13" spans="1:8" ht="25.5">
      <c r="A13" s="5" t="s">
        <v>141</v>
      </c>
      <c r="B13" s="34" t="s">
        <v>2</v>
      </c>
      <c r="C13" s="80">
        <f>C15+C29+C30+C31+C32+C33</f>
        <v>26400</v>
      </c>
      <c r="D13" s="80">
        <f>D15+D29+D30+D31+D32+D33</f>
        <v>17716</v>
      </c>
      <c r="E13" s="80">
        <f>E15+E29+E30+E31+E32+E33</f>
        <v>17713.399999999998</v>
      </c>
      <c r="F13" s="80"/>
      <c r="G13" s="26"/>
    </row>
    <row r="14" spans="1:8">
      <c r="A14" s="8" t="s">
        <v>0</v>
      </c>
      <c r="B14" s="35"/>
      <c r="C14" s="25"/>
      <c r="D14" s="25">
        <f t="shared" ref="D14" si="1">C14</f>
        <v>0</v>
      </c>
      <c r="E14" s="25"/>
      <c r="F14" s="25"/>
      <c r="G14" s="26"/>
      <c r="H14" s="31"/>
    </row>
    <row r="15" spans="1:8" ht="25.5">
      <c r="A15" s="5" t="s">
        <v>140</v>
      </c>
      <c r="B15" s="34" t="s">
        <v>2</v>
      </c>
      <c r="C15" s="79">
        <f>C17+C20+C23+C26</f>
        <v>13000</v>
      </c>
      <c r="D15" s="79">
        <f t="shared" ref="D15:F15" si="2">D17+D20+D23+D26</f>
        <v>7883</v>
      </c>
      <c r="E15" s="79">
        <f t="shared" si="2"/>
        <v>7881</v>
      </c>
      <c r="F15" s="79">
        <f t="shared" si="2"/>
        <v>2747.2</v>
      </c>
      <c r="G15" s="43"/>
    </row>
    <row r="16" spans="1:8">
      <c r="A16" s="8" t="s">
        <v>1</v>
      </c>
      <c r="B16" s="35"/>
      <c r="C16" s="27"/>
      <c r="D16" s="27"/>
      <c r="E16" s="27"/>
      <c r="F16" s="27"/>
      <c r="G16" s="26"/>
    </row>
    <row r="17" spans="1:12" s="18" customFormat="1" ht="25.5">
      <c r="A17" s="20" t="s">
        <v>25</v>
      </c>
      <c r="B17" s="34" t="s">
        <v>2</v>
      </c>
      <c r="C17" s="43">
        <v>0</v>
      </c>
      <c r="D17" s="43">
        <v>0</v>
      </c>
      <c r="E17" s="43">
        <v>0</v>
      </c>
      <c r="F17" s="43"/>
      <c r="G17" s="26"/>
      <c r="H17" s="29"/>
    </row>
    <row r="18" spans="1:12" s="18" customFormat="1">
      <c r="A18" s="21" t="s">
        <v>4</v>
      </c>
      <c r="B18" s="36" t="s">
        <v>3</v>
      </c>
      <c r="C18" s="28"/>
      <c r="D18" s="28"/>
      <c r="E18" s="28"/>
      <c r="F18" s="28"/>
      <c r="G18" s="26"/>
      <c r="H18" s="29"/>
    </row>
    <row r="19" spans="1:12" s="18" customFormat="1" ht="21.95" customHeight="1">
      <c r="A19" s="21" t="s">
        <v>22</v>
      </c>
      <c r="B19" s="34" t="s">
        <v>23</v>
      </c>
      <c r="C19" s="27"/>
      <c r="D19" s="27"/>
      <c r="E19" s="27"/>
      <c r="F19" s="27"/>
      <c r="G19" s="26"/>
      <c r="H19" s="29"/>
    </row>
    <row r="20" spans="1:12" s="18" customFormat="1" ht="25.5">
      <c r="A20" s="20" t="s">
        <v>26</v>
      </c>
      <c r="B20" s="34" t="s">
        <v>2</v>
      </c>
      <c r="C20" s="43">
        <v>5500</v>
      </c>
      <c r="D20" s="43">
        <v>3853</v>
      </c>
      <c r="E20" s="43">
        <v>3852.3</v>
      </c>
      <c r="F20" s="43">
        <v>1047.2</v>
      </c>
      <c r="G20" s="26"/>
      <c r="H20" s="29"/>
    </row>
    <row r="21" spans="1:12">
      <c r="A21" s="10" t="s">
        <v>4</v>
      </c>
      <c r="B21" s="36" t="s">
        <v>3</v>
      </c>
      <c r="C21" s="28">
        <v>2</v>
      </c>
      <c r="D21" s="28">
        <v>2</v>
      </c>
      <c r="E21" s="28">
        <v>2</v>
      </c>
      <c r="F21" s="28"/>
      <c r="G21" s="26"/>
    </row>
    <row r="22" spans="1:12" ht="21.95" customHeight="1">
      <c r="A22" s="10" t="s">
        <v>22</v>
      </c>
      <c r="B22" s="34" t="s">
        <v>23</v>
      </c>
      <c r="C22" s="27">
        <f>C20/C21/12*1000</f>
        <v>229166.66666666666</v>
      </c>
      <c r="D22" s="27">
        <f>D20*1000/9/D21</f>
        <v>214055.55555555556</v>
      </c>
      <c r="E22" s="27">
        <f>E20*1000/9/E21</f>
        <v>214016.66666666666</v>
      </c>
      <c r="F22" s="27"/>
      <c r="G22" s="26"/>
    </row>
    <row r="23" spans="1:12" ht="39">
      <c r="A23" s="14" t="s">
        <v>21</v>
      </c>
      <c r="B23" s="34" t="s">
        <v>2</v>
      </c>
      <c r="C23" s="43">
        <v>1200</v>
      </c>
      <c r="D23" s="43">
        <v>1592</v>
      </c>
      <c r="E23" s="43">
        <v>1591.5</v>
      </c>
      <c r="F23" s="43">
        <v>645</v>
      </c>
      <c r="G23" s="26"/>
    </row>
    <row r="24" spans="1:12">
      <c r="A24" s="10" t="s">
        <v>4</v>
      </c>
      <c r="B24" s="36" t="s">
        <v>3</v>
      </c>
      <c r="C24" s="28">
        <v>1</v>
      </c>
      <c r="D24" s="28">
        <v>1</v>
      </c>
      <c r="E24" s="28">
        <v>1</v>
      </c>
      <c r="F24" s="28"/>
      <c r="G24" s="26"/>
    </row>
    <row r="25" spans="1:12" ht="21.95" customHeight="1">
      <c r="A25" s="10" t="s">
        <v>22</v>
      </c>
      <c r="B25" s="34" t="s">
        <v>23</v>
      </c>
      <c r="C25" s="27">
        <f>C23/C24/12*1000</f>
        <v>100000</v>
      </c>
      <c r="D25" s="27">
        <f>D23*1000/9/D24</f>
        <v>176888.88888888888</v>
      </c>
      <c r="E25" s="27">
        <f>E23*1000/9/E24</f>
        <v>176833.33333333334</v>
      </c>
      <c r="F25" s="27"/>
      <c r="G25" s="26"/>
    </row>
    <row r="26" spans="1:12" ht="25.5">
      <c r="A26" s="7" t="s">
        <v>19</v>
      </c>
      <c r="B26" s="34" t="s">
        <v>2</v>
      </c>
      <c r="C26" s="43">
        <v>6300</v>
      </c>
      <c r="D26" s="43">
        <v>2438</v>
      </c>
      <c r="E26" s="43">
        <v>2437.1999999999998</v>
      </c>
      <c r="F26" s="43">
        <v>1055</v>
      </c>
      <c r="G26" s="26"/>
    </row>
    <row r="27" spans="1:12">
      <c r="A27" s="10" t="s">
        <v>4</v>
      </c>
      <c r="B27" s="36" t="s">
        <v>3</v>
      </c>
      <c r="C27" s="28">
        <v>8</v>
      </c>
      <c r="D27" s="28">
        <v>6</v>
      </c>
      <c r="E27" s="28">
        <v>6</v>
      </c>
      <c r="F27" s="28"/>
      <c r="G27" s="26"/>
    </row>
    <row r="28" spans="1:12" ht="21.95" customHeight="1">
      <c r="A28" s="10" t="s">
        <v>22</v>
      </c>
      <c r="B28" s="34" t="s">
        <v>23</v>
      </c>
      <c r="C28" s="27">
        <f>C26/C27/12*1000</f>
        <v>65625</v>
      </c>
      <c r="D28" s="27">
        <f>D26*1000/9/D27</f>
        <v>45148.148148148146</v>
      </c>
      <c r="E28" s="27">
        <f>E26*1000/9/E27</f>
        <v>45133.333333333336</v>
      </c>
      <c r="F28" s="27"/>
      <c r="G28" s="26"/>
    </row>
    <row r="29" spans="1:12" ht="25.5">
      <c r="A29" s="5" t="s">
        <v>5</v>
      </c>
      <c r="B29" s="34" t="s">
        <v>2</v>
      </c>
      <c r="C29" s="50">
        <v>1360</v>
      </c>
      <c r="D29" s="89">
        <v>834</v>
      </c>
      <c r="E29" s="89">
        <v>833.9</v>
      </c>
      <c r="F29" s="89">
        <v>118</v>
      </c>
      <c r="G29" s="122" t="s">
        <v>59</v>
      </c>
      <c r="H29" s="123" t="s">
        <v>67</v>
      </c>
      <c r="I29" s="123" t="s">
        <v>64</v>
      </c>
      <c r="J29" s="53" t="s">
        <v>62</v>
      </c>
      <c r="K29" s="53" t="s">
        <v>66</v>
      </c>
      <c r="L29" s="53"/>
    </row>
    <row r="30" spans="1:12" ht="36.75">
      <c r="A30" s="12" t="s">
        <v>6</v>
      </c>
      <c r="B30" s="34" t="s">
        <v>2</v>
      </c>
      <c r="C30" s="25">
        <v>11140</v>
      </c>
      <c r="D30" s="89">
        <v>7953</v>
      </c>
      <c r="E30" s="89">
        <v>7952.7</v>
      </c>
      <c r="F30" s="89">
        <v>3998.2</v>
      </c>
      <c r="G30" s="122">
        <v>14</v>
      </c>
      <c r="H30" s="123">
        <v>151.69999999999999</v>
      </c>
      <c r="I30" s="123">
        <v>2708</v>
      </c>
      <c r="J30" s="53">
        <v>0</v>
      </c>
      <c r="K30" s="53">
        <v>0</v>
      </c>
      <c r="L30" s="53" t="s">
        <v>74</v>
      </c>
    </row>
    <row r="31" spans="1:12" ht="25.5">
      <c r="A31" s="12" t="s">
        <v>7</v>
      </c>
      <c r="B31" s="34" t="s">
        <v>2</v>
      </c>
      <c r="C31" s="25"/>
      <c r="D31" s="25">
        <v>0</v>
      </c>
      <c r="E31" s="25">
        <v>0</v>
      </c>
      <c r="F31" s="25"/>
      <c r="G31" s="122">
        <v>14</v>
      </c>
      <c r="H31" s="123">
        <v>506</v>
      </c>
      <c r="I31" s="123">
        <v>560.79999999999995</v>
      </c>
      <c r="J31" s="53"/>
      <c r="K31" s="53"/>
      <c r="L31" s="53" t="s">
        <v>72</v>
      </c>
    </row>
    <row r="32" spans="1:12" ht="36.75">
      <c r="A32" s="12" t="s">
        <v>8</v>
      </c>
      <c r="B32" s="34" t="s">
        <v>2</v>
      </c>
      <c r="C32" s="25">
        <v>380</v>
      </c>
      <c r="D32" s="89">
        <v>745</v>
      </c>
      <c r="E32" s="89">
        <v>744.8</v>
      </c>
      <c r="F32" s="89">
        <v>730</v>
      </c>
      <c r="G32" s="124">
        <v>13</v>
      </c>
      <c r="H32" s="53">
        <v>3969.8</v>
      </c>
      <c r="I32" s="53">
        <v>0</v>
      </c>
      <c r="J32" s="53">
        <v>0</v>
      </c>
      <c r="K32" s="53">
        <v>15.4</v>
      </c>
      <c r="L32" s="53" t="s">
        <v>88</v>
      </c>
    </row>
    <row r="33" spans="1:7" ht="51.75" customHeight="1">
      <c r="A33" s="12" t="s">
        <v>9</v>
      </c>
      <c r="B33" s="34" t="s">
        <v>2</v>
      </c>
      <c r="C33" s="25">
        <v>520</v>
      </c>
      <c r="D33" s="89">
        <v>301</v>
      </c>
      <c r="E33" s="89">
        <v>301</v>
      </c>
      <c r="F33" s="89">
        <v>61.1</v>
      </c>
      <c r="G33" s="26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>
  <sheetPr>
    <tabColor rgb="FFFF0000"/>
  </sheetPr>
  <dimension ref="A1:L33"/>
  <sheetViews>
    <sheetView topLeftCell="A5" zoomScale="80" zoomScaleNormal="80" workbookViewId="0">
      <selection activeCell="L30" sqref="L30:L32"/>
    </sheetView>
  </sheetViews>
  <sheetFormatPr defaultColWidth="9.140625" defaultRowHeight="20.25"/>
  <cols>
    <col min="1" max="1" width="69.42578125" style="2" customWidth="1"/>
    <col min="2" max="2" width="9.140625" style="30"/>
    <col min="3" max="4" width="12" style="29" customWidth="1"/>
    <col min="5" max="6" width="13.140625" style="29" customWidth="1"/>
    <col min="7" max="8" width="12" style="29" customWidth="1"/>
    <col min="9" max="16384" width="9.140625" style="2"/>
  </cols>
  <sheetData>
    <row r="1" spans="1:8">
      <c r="A1" s="114" t="s">
        <v>12</v>
      </c>
      <c r="B1" s="114"/>
      <c r="C1" s="114"/>
      <c r="D1" s="114"/>
      <c r="E1" s="114"/>
      <c r="F1" s="56"/>
    </row>
    <row r="2" spans="1:8">
      <c r="A2" s="114" t="s">
        <v>142</v>
      </c>
      <c r="B2" s="114"/>
      <c r="C2" s="114"/>
      <c r="D2" s="114"/>
      <c r="E2" s="114"/>
      <c r="F2" s="56"/>
    </row>
    <row r="3" spans="1:8">
      <c r="A3" s="1"/>
    </row>
    <row r="4" spans="1:8" ht="45" customHeight="1">
      <c r="A4" s="121" t="s">
        <v>53</v>
      </c>
      <c r="B4" s="121"/>
      <c r="C4" s="121"/>
      <c r="D4" s="121"/>
      <c r="E4" s="121"/>
      <c r="F4" s="62"/>
    </row>
    <row r="5" spans="1:8" ht="15.75" customHeight="1">
      <c r="A5" s="116" t="s">
        <v>13</v>
      </c>
      <c r="B5" s="116"/>
      <c r="C5" s="116"/>
      <c r="D5" s="116"/>
      <c r="E5" s="116"/>
      <c r="F5" s="63"/>
    </row>
    <row r="6" spans="1:8">
      <c r="A6" s="4"/>
    </row>
    <row r="7" spans="1:8">
      <c r="A7" s="13" t="s">
        <v>14</v>
      </c>
    </row>
    <row r="8" spans="1:8">
      <c r="A8" s="1"/>
    </row>
    <row r="9" spans="1:8">
      <c r="A9" s="117" t="s">
        <v>24</v>
      </c>
      <c r="B9" s="118" t="s">
        <v>15</v>
      </c>
      <c r="C9" s="119" t="s">
        <v>68</v>
      </c>
      <c r="D9" s="119"/>
      <c r="E9" s="119"/>
      <c r="F9" s="112" t="s">
        <v>104</v>
      </c>
    </row>
    <row r="10" spans="1:8" ht="40.5">
      <c r="A10" s="117"/>
      <c r="B10" s="118"/>
      <c r="C10" s="42" t="s">
        <v>16</v>
      </c>
      <c r="D10" s="42" t="s">
        <v>17</v>
      </c>
      <c r="E10" s="41" t="s">
        <v>11</v>
      </c>
      <c r="F10" s="41"/>
    </row>
    <row r="11" spans="1:8">
      <c r="A11" s="5" t="s">
        <v>18</v>
      </c>
      <c r="B11" s="34" t="s">
        <v>10</v>
      </c>
      <c r="C11" s="50">
        <v>41</v>
      </c>
      <c r="D11" s="50">
        <v>41</v>
      </c>
      <c r="E11" s="50">
        <v>41</v>
      </c>
      <c r="F11" s="25"/>
    </row>
    <row r="12" spans="1:8" ht="25.5">
      <c r="A12" s="10" t="s">
        <v>20</v>
      </c>
      <c r="B12" s="34" t="s">
        <v>2</v>
      </c>
      <c r="C12" s="27">
        <f>(C13-C32)/C11</f>
        <v>1801.3414634146341</v>
      </c>
      <c r="D12" s="27">
        <f t="shared" ref="D12:E12" si="0">(D13-D32)/D11</f>
        <v>1015.2926829268292</v>
      </c>
      <c r="E12" s="27">
        <f t="shared" si="0"/>
        <v>1015.2341463414635</v>
      </c>
      <c r="F12" s="27"/>
    </row>
    <row r="13" spans="1:8" ht="25.5">
      <c r="A13" s="5" t="s">
        <v>81</v>
      </c>
      <c r="B13" s="34" t="s">
        <v>2</v>
      </c>
      <c r="C13" s="80">
        <f>C15+C29+C30+C31+C32+C33</f>
        <v>74915</v>
      </c>
      <c r="D13" s="80">
        <f t="shared" ref="D13:E13" si="1">D15+D29+D30+D31+D32+D33</f>
        <v>42648</v>
      </c>
      <c r="E13" s="80">
        <f t="shared" si="1"/>
        <v>42645.700000000004</v>
      </c>
      <c r="F13" s="25"/>
    </row>
    <row r="14" spans="1:8">
      <c r="A14" s="8" t="s">
        <v>0</v>
      </c>
      <c r="B14" s="35"/>
      <c r="C14" s="25"/>
      <c r="D14" s="25">
        <f t="shared" ref="D14" si="2">C14</f>
        <v>0</v>
      </c>
      <c r="E14" s="25"/>
      <c r="F14" s="25"/>
      <c r="H14" s="31"/>
    </row>
    <row r="15" spans="1:8" ht="25.5">
      <c r="A15" s="5" t="s">
        <v>82</v>
      </c>
      <c r="B15" s="34" t="s">
        <v>2</v>
      </c>
      <c r="C15" s="79">
        <f>C17+C20+C23+C26</f>
        <v>53600</v>
      </c>
      <c r="D15" s="79">
        <f t="shared" ref="D15:F15" si="3">D17+D20+D23+D26</f>
        <v>31270</v>
      </c>
      <c r="E15" s="79">
        <f t="shared" si="3"/>
        <v>31268.3</v>
      </c>
      <c r="F15" s="79">
        <f t="shared" si="3"/>
        <v>10241.4</v>
      </c>
    </row>
    <row r="16" spans="1:8">
      <c r="A16" s="8" t="s">
        <v>1</v>
      </c>
      <c r="B16" s="35"/>
      <c r="C16" s="27"/>
      <c r="D16" s="27"/>
      <c r="E16" s="27"/>
      <c r="F16" s="27"/>
    </row>
    <row r="17" spans="1:12" s="18" customFormat="1" ht="25.5">
      <c r="A17" s="20" t="s">
        <v>25</v>
      </c>
      <c r="B17" s="34" t="s">
        <v>2</v>
      </c>
      <c r="C17" s="48">
        <v>2000</v>
      </c>
      <c r="D17" s="48">
        <v>2205</v>
      </c>
      <c r="E17" s="48">
        <v>2204.5</v>
      </c>
      <c r="F17" s="48">
        <v>840</v>
      </c>
      <c r="G17" s="29"/>
      <c r="H17" s="29"/>
    </row>
    <row r="18" spans="1:12" s="18" customFormat="1">
      <c r="A18" s="21" t="s">
        <v>4</v>
      </c>
      <c r="B18" s="36" t="s">
        <v>3</v>
      </c>
      <c r="C18" s="26">
        <v>2</v>
      </c>
      <c r="D18" s="26">
        <v>2</v>
      </c>
      <c r="E18" s="26">
        <v>2</v>
      </c>
      <c r="F18" s="26">
        <v>2</v>
      </c>
      <c r="G18" s="29"/>
      <c r="H18" s="29"/>
    </row>
    <row r="19" spans="1:12" s="18" customFormat="1" ht="21.95" customHeight="1">
      <c r="A19" s="21" t="s">
        <v>22</v>
      </c>
      <c r="B19" s="34" t="s">
        <v>23</v>
      </c>
      <c r="C19" s="27">
        <f>C17/C18/12*1000</f>
        <v>83333.333333333328</v>
      </c>
      <c r="D19" s="27">
        <f>D17*1000/9/D18</f>
        <v>122500</v>
      </c>
      <c r="E19" s="27">
        <f>E17*1000/9/E18</f>
        <v>122472.22222222222</v>
      </c>
      <c r="F19" s="27"/>
      <c r="G19" s="29"/>
      <c r="H19" s="29"/>
    </row>
    <row r="20" spans="1:12" s="18" customFormat="1" ht="25.5">
      <c r="A20" s="20" t="s">
        <v>26</v>
      </c>
      <c r="B20" s="34" t="s">
        <v>2</v>
      </c>
      <c r="C20" s="43">
        <v>36200</v>
      </c>
      <c r="D20" s="43">
        <v>21415</v>
      </c>
      <c r="E20" s="43">
        <v>21414.799999999999</v>
      </c>
      <c r="F20" s="43">
        <v>7343.4</v>
      </c>
      <c r="G20" s="29"/>
      <c r="H20" s="29"/>
    </row>
    <row r="21" spans="1:12">
      <c r="A21" s="10" t="s">
        <v>4</v>
      </c>
      <c r="B21" s="36" t="s">
        <v>3</v>
      </c>
      <c r="C21" s="28">
        <v>13</v>
      </c>
      <c r="D21" s="28">
        <v>13</v>
      </c>
      <c r="E21" s="28">
        <v>13</v>
      </c>
      <c r="F21" s="28"/>
    </row>
    <row r="22" spans="1:12" ht="21.95" customHeight="1">
      <c r="A22" s="10" t="s">
        <v>22</v>
      </c>
      <c r="B22" s="34" t="s">
        <v>23</v>
      </c>
      <c r="C22" s="27">
        <f>C20/C21/12*1000</f>
        <v>232051.28205128206</v>
      </c>
      <c r="D22" s="27">
        <f>D20*1000/9/D21</f>
        <v>183034.18803418803</v>
      </c>
      <c r="E22" s="27">
        <f>E20*1000/9/E21</f>
        <v>183032.47863247863</v>
      </c>
      <c r="F22" s="27"/>
    </row>
    <row r="23" spans="1:12" ht="39">
      <c r="A23" s="14" t="s">
        <v>21</v>
      </c>
      <c r="B23" s="34" t="s">
        <v>2</v>
      </c>
      <c r="C23" s="43">
        <v>5800</v>
      </c>
      <c r="D23" s="43">
        <v>3202</v>
      </c>
      <c r="E23" s="43">
        <v>3201.8</v>
      </c>
      <c r="F23" s="43">
        <v>933</v>
      </c>
    </row>
    <row r="24" spans="1:12">
      <c r="A24" s="10" t="s">
        <v>4</v>
      </c>
      <c r="B24" s="36" t="s">
        <v>3</v>
      </c>
      <c r="C24" s="28">
        <v>3.5</v>
      </c>
      <c r="D24" s="28">
        <v>3.5</v>
      </c>
      <c r="E24" s="28">
        <v>3.5</v>
      </c>
      <c r="F24" s="28"/>
    </row>
    <row r="25" spans="1:12" ht="21.95" customHeight="1">
      <c r="A25" s="10" t="s">
        <v>22</v>
      </c>
      <c r="B25" s="34" t="s">
        <v>23</v>
      </c>
      <c r="C25" s="27">
        <f>C23/C24/12*1000</f>
        <v>138095.23809523811</v>
      </c>
      <c r="D25" s="27">
        <f>D23*1000/9/D24</f>
        <v>101650.79365079364</v>
      </c>
      <c r="E25" s="27">
        <f>E23*1000/9/E24</f>
        <v>101644.44444444445</v>
      </c>
      <c r="F25" s="27"/>
    </row>
    <row r="26" spans="1:12" ht="25.5">
      <c r="A26" s="7" t="s">
        <v>19</v>
      </c>
      <c r="B26" s="34" t="s">
        <v>2</v>
      </c>
      <c r="C26" s="43">
        <v>9600</v>
      </c>
      <c r="D26" s="43">
        <v>4448</v>
      </c>
      <c r="E26" s="43">
        <v>4447.2</v>
      </c>
      <c r="F26" s="43">
        <v>1125</v>
      </c>
    </row>
    <row r="27" spans="1:12">
      <c r="A27" s="10" t="s">
        <v>4</v>
      </c>
      <c r="B27" s="36" t="s">
        <v>3</v>
      </c>
      <c r="C27" s="28">
        <v>12.5</v>
      </c>
      <c r="D27" s="28">
        <v>10</v>
      </c>
      <c r="E27" s="28">
        <v>10</v>
      </c>
      <c r="F27" s="28"/>
    </row>
    <row r="28" spans="1:12" ht="21.95" customHeight="1">
      <c r="A28" s="10" t="s">
        <v>22</v>
      </c>
      <c r="B28" s="34" t="s">
        <v>23</v>
      </c>
      <c r="C28" s="27">
        <f>C26/C27/12*1000</f>
        <v>64000</v>
      </c>
      <c r="D28" s="27">
        <f>D26*1000/9/D27</f>
        <v>49422.222222222226</v>
      </c>
      <c r="E28" s="27">
        <f>E26*1000/9/E27</f>
        <v>49413.333333333328</v>
      </c>
      <c r="F28" s="27"/>
    </row>
    <row r="29" spans="1:12" ht="25.5">
      <c r="A29" s="5" t="s">
        <v>5</v>
      </c>
      <c r="B29" s="34" t="s">
        <v>2</v>
      </c>
      <c r="C29" s="50">
        <v>6000</v>
      </c>
      <c r="D29" s="89">
        <v>4320</v>
      </c>
      <c r="E29" s="89">
        <v>4320</v>
      </c>
      <c r="F29" s="89">
        <v>1074.3</v>
      </c>
      <c r="G29" s="44" t="s">
        <v>59</v>
      </c>
      <c r="H29" s="44" t="s">
        <v>67</v>
      </c>
      <c r="I29" s="44" t="s">
        <v>64</v>
      </c>
      <c r="J29" s="49" t="s">
        <v>62</v>
      </c>
      <c r="K29" s="49" t="s">
        <v>66</v>
      </c>
    </row>
    <row r="30" spans="1:12" ht="36.75">
      <c r="A30" s="12" t="s">
        <v>6</v>
      </c>
      <c r="B30" s="34" t="s">
        <v>2</v>
      </c>
      <c r="C30" s="25">
        <v>8500</v>
      </c>
      <c r="D30" s="89">
        <v>4720</v>
      </c>
      <c r="E30" s="89">
        <v>4720</v>
      </c>
      <c r="F30" s="89">
        <v>47.1</v>
      </c>
      <c r="G30" s="53">
        <v>32.299999999999997</v>
      </c>
      <c r="H30" s="53">
        <v>165.5</v>
      </c>
      <c r="I30" s="54">
        <v>1740.5</v>
      </c>
      <c r="J30" s="54">
        <v>0</v>
      </c>
      <c r="K30" s="54">
        <v>17.7</v>
      </c>
      <c r="L30" s="53" t="s">
        <v>74</v>
      </c>
    </row>
    <row r="31" spans="1:12" ht="25.5">
      <c r="A31" s="12" t="s">
        <v>7</v>
      </c>
      <c r="B31" s="34" t="s">
        <v>2</v>
      </c>
      <c r="C31" s="25">
        <v>0</v>
      </c>
      <c r="D31" s="25">
        <v>0</v>
      </c>
      <c r="E31" s="25">
        <v>0</v>
      </c>
      <c r="F31" s="25"/>
      <c r="G31" s="72">
        <v>32.299999999999997</v>
      </c>
      <c r="H31" s="72">
        <v>47.2</v>
      </c>
      <c r="I31" s="73">
        <v>2622.4</v>
      </c>
      <c r="J31" s="73">
        <v>0</v>
      </c>
      <c r="K31" s="73">
        <v>15</v>
      </c>
      <c r="L31" s="53" t="s">
        <v>72</v>
      </c>
    </row>
    <row r="32" spans="1:12" ht="36.75">
      <c r="A32" s="12" t="s">
        <v>8</v>
      </c>
      <c r="B32" s="34" t="s">
        <v>2</v>
      </c>
      <c r="C32" s="25">
        <v>1060</v>
      </c>
      <c r="D32" s="89">
        <v>1021</v>
      </c>
      <c r="E32" s="89">
        <v>1021.1</v>
      </c>
      <c r="F32" s="89">
        <v>730</v>
      </c>
      <c r="G32" s="29">
        <v>13</v>
      </c>
      <c r="H32" s="29">
        <v>34.1</v>
      </c>
      <c r="I32" s="2">
        <v>0</v>
      </c>
      <c r="J32" s="2">
        <v>0</v>
      </c>
      <c r="K32" s="2">
        <v>0</v>
      </c>
      <c r="L32" s="53" t="s">
        <v>88</v>
      </c>
    </row>
    <row r="33" spans="1:6" ht="53.25" customHeight="1">
      <c r="A33" s="12" t="s">
        <v>9</v>
      </c>
      <c r="B33" s="34" t="s">
        <v>2</v>
      </c>
      <c r="C33" s="25">
        <v>5755</v>
      </c>
      <c r="D33" s="89">
        <v>1317</v>
      </c>
      <c r="E33" s="89">
        <v>1316.3</v>
      </c>
      <c r="F33" s="89">
        <v>451.2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>
  <sheetPr>
    <tabColor rgb="FFFF0000"/>
  </sheetPr>
  <dimension ref="A1:L33"/>
  <sheetViews>
    <sheetView zoomScale="61" zoomScaleNormal="61" workbookViewId="0">
      <selection activeCell="M38" sqref="M38"/>
    </sheetView>
  </sheetViews>
  <sheetFormatPr defaultColWidth="9.140625" defaultRowHeight="20.25"/>
  <cols>
    <col min="1" max="1" width="69.42578125" style="2" customWidth="1"/>
    <col min="2" max="2" width="9.140625" style="30"/>
    <col min="3" max="4" width="12" style="29" customWidth="1"/>
    <col min="5" max="6" width="13.140625" style="29" customWidth="1"/>
    <col min="7" max="8" width="12" style="29" customWidth="1"/>
    <col min="9" max="16384" width="9.140625" style="2"/>
  </cols>
  <sheetData>
    <row r="1" spans="1:8">
      <c r="A1" s="114" t="s">
        <v>12</v>
      </c>
      <c r="B1" s="114"/>
      <c r="C1" s="114"/>
      <c r="D1" s="114"/>
      <c r="E1" s="114"/>
      <c r="F1" s="56"/>
    </row>
    <row r="2" spans="1:8">
      <c r="A2" s="114" t="s">
        <v>143</v>
      </c>
      <c r="B2" s="114"/>
      <c r="C2" s="114"/>
      <c r="D2" s="114"/>
      <c r="E2" s="114"/>
      <c r="F2" s="56"/>
    </row>
    <row r="3" spans="1:8">
      <c r="A3" s="1"/>
    </row>
    <row r="4" spans="1:8" ht="45" customHeight="1">
      <c r="A4" s="121" t="s">
        <v>54</v>
      </c>
      <c r="B4" s="121"/>
      <c r="C4" s="121"/>
      <c r="D4" s="121"/>
      <c r="E4" s="121"/>
      <c r="F4" s="62"/>
    </row>
    <row r="5" spans="1:8" ht="15.75" customHeight="1">
      <c r="A5" s="116" t="s">
        <v>13</v>
      </c>
      <c r="B5" s="116"/>
      <c r="C5" s="116"/>
      <c r="D5" s="116"/>
      <c r="E5" s="116"/>
      <c r="F5" s="63"/>
    </row>
    <row r="6" spans="1:8">
      <c r="A6" s="4"/>
    </row>
    <row r="7" spans="1:8">
      <c r="A7" s="13" t="s">
        <v>14</v>
      </c>
    </row>
    <row r="8" spans="1:8">
      <c r="A8" s="1"/>
    </row>
    <row r="9" spans="1:8">
      <c r="A9" s="117" t="s">
        <v>24</v>
      </c>
      <c r="B9" s="118" t="s">
        <v>15</v>
      </c>
      <c r="C9" s="119" t="s">
        <v>68</v>
      </c>
      <c r="D9" s="119"/>
      <c r="E9" s="119"/>
      <c r="F9" s="112" t="s">
        <v>90</v>
      </c>
    </row>
    <row r="10" spans="1:8" ht="40.5">
      <c r="A10" s="117"/>
      <c r="B10" s="118"/>
      <c r="C10" s="42" t="s">
        <v>16</v>
      </c>
      <c r="D10" s="42" t="s">
        <v>17</v>
      </c>
      <c r="E10" s="41" t="s">
        <v>11</v>
      </c>
      <c r="F10" s="41"/>
    </row>
    <row r="11" spans="1:8">
      <c r="A11" s="5" t="s">
        <v>18</v>
      </c>
      <c r="B11" s="34" t="s">
        <v>10</v>
      </c>
      <c r="C11" s="50">
        <v>120</v>
      </c>
      <c r="D11" s="50">
        <v>120</v>
      </c>
      <c r="E11" s="50">
        <v>120</v>
      </c>
      <c r="F11" s="50"/>
    </row>
    <row r="12" spans="1:8" ht="25.5">
      <c r="A12" s="10" t="s">
        <v>20</v>
      </c>
      <c r="B12" s="34" t="s">
        <v>2</v>
      </c>
      <c r="C12" s="27">
        <f>(C13-C32)/C11</f>
        <v>907</v>
      </c>
      <c r="D12" s="27">
        <f t="shared" ref="D12:E12" si="0">(D13-D32)/D11</f>
        <v>536.375</v>
      </c>
      <c r="E12" s="27">
        <f t="shared" si="0"/>
        <v>536.3458333333333</v>
      </c>
      <c r="F12" s="25"/>
    </row>
    <row r="13" spans="1:8" ht="25.5">
      <c r="A13" s="5" t="s">
        <v>77</v>
      </c>
      <c r="B13" s="34" t="s">
        <v>2</v>
      </c>
      <c r="C13" s="80">
        <f>C15+C29+C30+C31+C32+C33</f>
        <v>110400</v>
      </c>
      <c r="D13" s="80">
        <f>D15+D29+D30+D31+D32+D33</f>
        <v>65729</v>
      </c>
      <c r="E13" s="80">
        <f>E15+E29+E30+E31+E32+E33</f>
        <v>65725.3</v>
      </c>
      <c r="F13" s="80"/>
      <c r="G13" s="29" t="s">
        <v>27</v>
      </c>
    </row>
    <row r="14" spans="1:8">
      <c r="A14" s="8" t="s">
        <v>0</v>
      </c>
      <c r="B14" s="35"/>
      <c r="C14" s="25"/>
      <c r="D14" s="25">
        <f t="shared" ref="D14" si="1">C14</f>
        <v>0</v>
      </c>
      <c r="E14" s="25"/>
      <c r="F14" s="25"/>
      <c r="H14" s="31"/>
    </row>
    <row r="15" spans="1:8" ht="25.5">
      <c r="A15" s="5" t="s">
        <v>80</v>
      </c>
      <c r="B15" s="34" t="s">
        <v>2</v>
      </c>
      <c r="C15" s="79">
        <f>C17+C20+C23+C26</f>
        <v>85600</v>
      </c>
      <c r="D15" s="79">
        <f t="shared" ref="D15:F15" si="2">D17+D20+D23+D26</f>
        <v>50899</v>
      </c>
      <c r="E15" s="79">
        <f t="shared" si="2"/>
        <v>50897.5</v>
      </c>
      <c r="F15" s="79">
        <f t="shared" si="2"/>
        <v>15112.2</v>
      </c>
    </row>
    <row r="16" spans="1:8">
      <c r="A16" s="8" t="s">
        <v>1</v>
      </c>
      <c r="B16" s="35"/>
      <c r="C16" s="27"/>
      <c r="D16" s="27"/>
      <c r="E16" s="27"/>
      <c r="F16" s="27"/>
    </row>
    <row r="17" spans="1:12" s="18" customFormat="1" ht="25.5">
      <c r="A17" s="20" t="s">
        <v>25</v>
      </c>
      <c r="B17" s="34" t="s">
        <v>2</v>
      </c>
      <c r="C17" s="48">
        <v>5700</v>
      </c>
      <c r="D17" s="48">
        <v>4231</v>
      </c>
      <c r="E17" s="48">
        <v>4230.8</v>
      </c>
      <c r="F17" s="48">
        <v>1720</v>
      </c>
      <c r="G17" s="29"/>
      <c r="H17" s="29"/>
    </row>
    <row r="18" spans="1:12" s="18" customFormat="1">
      <c r="A18" s="21" t="s">
        <v>4</v>
      </c>
      <c r="B18" s="36" t="s">
        <v>3</v>
      </c>
      <c r="C18" s="26">
        <v>3</v>
      </c>
      <c r="D18" s="26">
        <v>3</v>
      </c>
      <c r="E18" s="26">
        <v>3</v>
      </c>
      <c r="F18" s="26"/>
      <c r="G18" s="29"/>
      <c r="H18" s="29"/>
    </row>
    <row r="19" spans="1:12" s="18" customFormat="1" ht="21.95" customHeight="1">
      <c r="A19" s="21" t="s">
        <v>22</v>
      </c>
      <c r="B19" s="34" t="s">
        <v>23</v>
      </c>
      <c r="C19" s="27">
        <f>C17/C18/12*1000</f>
        <v>158333.33333333334</v>
      </c>
      <c r="D19" s="27">
        <f>D17*1000/9/D18</f>
        <v>156703.70370370371</v>
      </c>
      <c r="E19" s="27">
        <f>E17*1000/9/E18</f>
        <v>156696.29629629629</v>
      </c>
      <c r="F19" s="27"/>
      <c r="G19" s="29"/>
      <c r="H19" s="29"/>
    </row>
    <row r="20" spans="1:12" s="18" customFormat="1" ht="25.5">
      <c r="A20" s="20" t="s">
        <v>26</v>
      </c>
      <c r="B20" s="34" t="s">
        <v>2</v>
      </c>
      <c r="C20" s="43">
        <v>49200</v>
      </c>
      <c r="D20" s="43">
        <v>29218</v>
      </c>
      <c r="E20" s="43">
        <v>29218</v>
      </c>
      <c r="F20" s="43">
        <v>8498.2000000000007</v>
      </c>
      <c r="G20" s="29"/>
      <c r="H20" s="29"/>
    </row>
    <row r="21" spans="1:12">
      <c r="A21" s="10" t="s">
        <v>4</v>
      </c>
      <c r="B21" s="36" t="s">
        <v>3</v>
      </c>
      <c r="C21" s="28">
        <v>19</v>
      </c>
      <c r="D21" s="28">
        <v>19</v>
      </c>
      <c r="E21" s="28">
        <v>19</v>
      </c>
      <c r="F21" s="28"/>
    </row>
    <row r="22" spans="1:12" ht="21.95" customHeight="1">
      <c r="A22" s="10" t="s">
        <v>22</v>
      </c>
      <c r="B22" s="34" t="s">
        <v>23</v>
      </c>
      <c r="C22" s="27">
        <f>C20/C21/12*1000</f>
        <v>215789.47368421053</v>
      </c>
      <c r="D22" s="27">
        <f>D20*1000/9/D21</f>
        <v>170865.4970760234</v>
      </c>
      <c r="E22" s="27">
        <f>E20*1000/9/E21</f>
        <v>170865.4970760234</v>
      </c>
      <c r="F22" s="27"/>
    </row>
    <row r="23" spans="1:12" ht="39">
      <c r="A23" s="14" t="s">
        <v>21</v>
      </c>
      <c r="B23" s="34" t="s">
        <v>2</v>
      </c>
      <c r="C23" s="43">
        <v>6700</v>
      </c>
      <c r="D23" s="43">
        <v>5559</v>
      </c>
      <c r="E23" s="43">
        <v>5558.4</v>
      </c>
      <c r="F23" s="43">
        <v>1932</v>
      </c>
    </row>
    <row r="24" spans="1:12">
      <c r="A24" s="10" t="s">
        <v>4</v>
      </c>
      <c r="B24" s="36" t="s">
        <v>3</v>
      </c>
      <c r="C24" s="28">
        <v>6</v>
      </c>
      <c r="D24" s="28">
        <v>6</v>
      </c>
      <c r="E24" s="28">
        <v>6</v>
      </c>
      <c r="F24" s="28"/>
    </row>
    <row r="25" spans="1:12" ht="21.95" customHeight="1">
      <c r="A25" s="10" t="s">
        <v>22</v>
      </c>
      <c r="B25" s="34" t="s">
        <v>23</v>
      </c>
      <c r="C25" s="27">
        <f>C23/C24/12*1000</f>
        <v>93055.555555555562</v>
      </c>
      <c r="D25" s="27">
        <f>D23*1000/9/D24</f>
        <v>102944.44444444444</v>
      </c>
      <c r="E25" s="27">
        <f>E23*1000/9/E24</f>
        <v>102933.33333333333</v>
      </c>
      <c r="F25" s="27"/>
    </row>
    <row r="26" spans="1:12" ht="25.5">
      <c r="A26" s="7" t="s">
        <v>19</v>
      </c>
      <c r="B26" s="34" t="s">
        <v>2</v>
      </c>
      <c r="C26" s="43">
        <v>24000</v>
      </c>
      <c r="D26" s="43">
        <v>11891</v>
      </c>
      <c r="E26" s="43">
        <v>11890.3</v>
      </c>
      <c r="F26" s="43">
        <v>2962</v>
      </c>
    </row>
    <row r="27" spans="1:12">
      <c r="A27" s="10" t="s">
        <v>4</v>
      </c>
      <c r="B27" s="36" t="s">
        <v>3</v>
      </c>
      <c r="C27" s="28">
        <v>29</v>
      </c>
      <c r="D27" s="28">
        <v>27</v>
      </c>
      <c r="E27" s="28">
        <v>27</v>
      </c>
      <c r="F27" s="28"/>
    </row>
    <row r="28" spans="1:12" ht="21.95" customHeight="1">
      <c r="A28" s="10" t="s">
        <v>22</v>
      </c>
      <c r="B28" s="34" t="s">
        <v>23</v>
      </c>
      <c r="C28" s="27">
        <f>C26/C27/12*1000</f>
        <v>68965.517241379319</v>
      </c>
      <c r="D28" s="27">
        <f>D26*1000/9/D27</f>
        <v>48934.156378600826</v>
      </c>
      <c r="E28" s="27">
        <f>E26*1000/9/E27</f>
        <v>48931.275720164609</v>
      </c>
      <c r="F28" s="27"/>
    </row>
    <row r="29" spans="1:12" ht="25.5">
      <c r="A29" s="5" t="s">
        <v>5</v>
      </c>
      <c r="B29" s="34" t="s">
        <v>2</v>
      </c>
      <c r="C29" s="50">
        <v>9600</v>
      </c>
      <c r="D29" s="89">
        <v>6907</v>
      </c>
      <c r="E29" s="89">
        <v>6906.8</v>
      </c>
      <c r="F29" s="89">
        <v>1593.8</v>
      </c>
      <c r="G29" s="44" t="s">
        <v>59</v>
      </c>
      <c r="H29" s="44" t="s">
        <v>67</v>
      </c>
      <c r="I29" s="44" t="s">
        <v>64</v>
      </c>
      <c r="J29" s="49" t="s">
        <v>62</v>
      </c>
      <c r="K29" s="49" t="s">
        <v>66</v>
      </c>
    </row>
    <row r="30" spans="1:12" ht="36.75">
      <c r="A30" s="12" t="s">
        <v>6</v>
      </c>
      <c r="B30" s="34" t="s">
        <v>2</v>
      </c>
      <c r="C30" s="25">
        <v>9640</v>
      </c>
      <c r="D30" s="89">
        <v>5525</v>
      </c>
      <c r="E30" s="89">
        <v>5524.1</v>
      </c>
      <c r="F30" s="89">
        <v>434.8</v>
      </c>
      <c r="G30" s="125">
        <v>62</v>
      </c>
      <c r="H30" s="125">
        <v>219.6</v>
      </c>
      <c r="I30" s="126">
        <v>2061.5</v>
      </c>
      <c r="J30" s="126">
        <v>0</v>
      </c>
      <c r="K30" s="126">
        <v>44.8</v>
      </c>
      <c r="L30" s="53" t="s">
        <v>74</v>
      </c>
    </row>
    <row r="31" spans="1:12" ht="25.5">
      <c r="A31" s="12" t="s">
        <v>7</v>
      </c>
      <c r="B31" s="34" t="s">
        <v>2</v>
      </c>
      <c r="C31" s="25">
        <v>0</v>
      </c>
      <c r="D31" s="25">
        <v>0</v>
      </c>
      <c r="E31" s="25">
        <v>0</v>
      </c>
      <c r="F31" s="25">
        <v>0</v>
      </c>
      <c r="G31" s="125">
        <v>62</v>
      </c>
      <c r="H31" s="125">
        <v>105.6</v>
      </c>
      <c r="I31" s="126">
        <v>2489</v>
      </c>
      <c r="J31" s="126"/>
      <c r="K31" s="126">
        <v>44.8</v>
      </c>
      <c r="L31" s="53" t="s">
        <v>72</v>
      </c>
    </row>
    <row r="32" spans="1:12" ht="36.75">
      <c r="A32" s="12" t="s">
        <v>8</v>
      </c>
      <c r="B32" s="34" t="s">
        <v>2</v>
      </c>
      <c r="C32" s="25">
        <v>1560</v>
      </c>
      <c r="D32" s="89">
        <v>1364</v>
      </c>
      <c r="E32" s="89">
        <v>1363.8</v>
      </c>
      <c r="F32" s="89">
        <v>766.9</v>
      </c>
      <c r="G32" s="125">
        <v>62</v>
      </c>
      <c r="H32" s="125">
        <v>318.89999999999998</v>
      </c>
      <c r="I32" s="126">
        <v>0</v>
      </c>
      <c r="J32" s="126">
        <v>0</v>
      </c>
      <c r="K32" s="126">
        <v>53.9</v>
      </c>
      <c r="L32" s="53" t="s">
        <v>88</v>
      </c>
    </row>
    <row r="33" spans="1:6" ht="54" customHeight="1">
      <c r="A33" s="12" t="s">
        <v>9</v>
      </c>
      <c r="B33" s="34" t="s">
        <v>2</v>
      </c>
      <c r="C33" s="25">
        <v>4000</v>
      </c>
      <c r="D33" s="89">
        <v>1034</v>
      </c>
      <c r="E33" s="89">
        <v>1033.0999999999999</v>
      </c>
      <c r="F33" s="89">
        <v>265.39999999999998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>
  <sheetPr>
    <tabColor rgb="FFFF0000"/>
  </sheetPr>
  <dimension ref="A1:L33"/>
  <sheetViews>
    <sheetView zoomScale="70" zoomScaleNormal="70" workbookViewId="0">
      <selection activeCell="R31" sqref="R31"/>
    </sheetView>
  </sheetViews>
  <sheetFormatPr defaultColWidth="9.140625" defaultRowHeight="20.25"/>
  <cols>
    <col min="1" max="1" width="69.42578125" style="2" customWidth="1"/>
    <col min="2" max="2" width="9.140625" style="30"/>
    <col min="3" max="4" width="12" style="29" customWidth="1"/>
    <col min="5" max="5" width="13.140625" style="29" customWidth="1"/>
    <col min="6" max="6" width="16.7109375" style="29" customWidth="1"/>
    <col min="7" max="8" width="12" style="29" customWidth="1"/>
    <col min="9" max="16384" width="9.140625" style="2"/>
  </cols>
  <sheetData>
    <row r="1" spans="1:8">
      <c r="A1" s="114" t="s">
        <v>12</v>
      </c>
      <c r="B1" s="114"/>
      <c r="C1" s="114"/>
      <c r="D1" s="114"/>
      <c r="E1" s="114"/>
      <c r="F1" s="56"/>
    </row>
    <row r="2" spans="1:8">
      <c r="A2" s="114" t="s">
        <v>91</v>
      </c>
      <c r="B2" s="114"/>
      <c r="C2" s="114"/>
      <c r="D2" s="114"/>
      <c r="E2" s="114"/>
      <c r="F2" s="56"/>
    </row>
    <row r="3" spans="1:8">
      <c r="A3" s="1"/>
    </row>
    <row r="4" spans="1:8" ht="45" customHeight="1">
      <c r="A4" s="121" t="s">
        <v>55</v>
      </c>
      <c r="B4" s="121"/>
      <c r="C4" s="121"/>
      <c r="D4" s="121"/>
      <c r="E4" s="121"/>
      <c r="F4" s="62"/>
    </row>
    <row r="5" spans="1:8" ht="15.75" customHeight="1">
      <c r="A5" s="116" t="s">
        <v>13</v>
      </c>
      <c r="B5" s="116"/>
      <c r="C5" s="116"/>
      <c r="D5" s="116"/>
      <c r="E5" s="116"/>
      <c r="F5" s="63"/>
    </row>
    <row r="6" spans="1:8">
      <c r="A6" s="4"/>
    </row>
    <row r="7" spans="1:8">
      <c r="A7" s="13" t="s">
        <v>14</v>
      </c>
    </row>
    <row r="8" spans="1:8">
      <c r="A8" s="1"/>
    </row>
    <row r="9" spans="1:8">
      <c r="A9" s="117" t="s">
        <v>24</v>
      </c>
      <c r="B9" s="118" t="s">
        <v>15</v>
      </c>
      <c r="C9" s="119" t="s">
        <v>68</v>
      </c>
      <c r="D9" s="119"/>
      <c r="E9" s="119"/>
      <c r="F9" s="57"/>
    </row>
    <row r="10" spans="1:8" ht="40.5">
      <c r="A10" s="117"/>
      <c r="B10" s="118"/>
      <c r="C10" s="42" t="s">
        <v>16</v>
      </c>
      <c r="D10" s="42" t="s">
        <v>17</v>
      </c>
      <c r="E10" s="41" t="s">
        <v>11</v>
      </c>
      <c r="F10" s="41" t="s">
        <v>96</v>
      </c>
    </row>
    <row r="11" spans="1:8">
      <c r="A11" s="5" t="s">
        <v>18</v>
      </c>
      <c r="B11" s="34" t="s">
        <v>10</v>
      </c>
      <c r="C11" s="50">
        <v>68</v>
      </c>
      <c r="D11" s="50">
        <v>68</v>
      </c>
      <c r="E11" s="50">
        <v>68</v>
      </c>
      <c r="F11" s="25"/>
    </row>
    <row r="12" spans="1:8" ht="25.5">
      <c r="A12" s="10" t="s">
        <v>20</v>
      </c>
      <c r="B12" s="34" t="s">
        <v>2</v>
      </c>
      <c r="C12" s="27">
        <f>(C13-C32)/C11</f>
        <v>1184.7058823529412</v>
      </c>
      <c r="D12" s="27">
        <f t="shared" ref="D12:E12" si="0">(D13-D32)/D11</f>
        <v>870.29411764705878</v>
      </c>
      <c r="E12" s="27">
        <f t="shared" si="0"/>
        <v>870.26764705882363</v>
      </c>
      <c r="F12" s="27"/>
    </row>
    <row r="13" spans="1:8" ht="25.5">
      <c r="A13" s="5" t="s">
        <v>78</v>
      </c>
      <c r="B13" s="34" t="s">
        <v>2</v>
      </c>
      <c r="C13" s="79">
        <f>C15+C29+C30+C31+C32+C33</f>
        <v>81320</v>
      </c>
      <c r="D13" s="80">
        <f>D15+D29+D30+D31+D32+D33</f>
        <v>60536</v>
      </c>
      <c r="E13" s="80">
        <f>E15+E29+E30+E31+E32+E33</f>
        <v>60533.600000000006</v>
      </c>
      <c r="F13" s="80"/>
    </row>
    <row r="14" spans="1:8">
      <c r="A14" s="8" t="s">
        <v>0</v>
      </c>
      <c r="B14" s="35"/>
      <c r="C14" s="25"/>
      <c r="D14" s="25">
        <f t="shared" ref="D14:D31" si="1">C14</f>
        <v>0</v>
      </c>
      <c r="E14" s="25"/>
      <c r="F14" s="25"/>
      <c r="H14" s="31"/>
    </row>
    <row r="15" spans="1:8" ht="25.5">
      <c r="A15" s="5" t="s">
        <v>79</v>
      </c>
      <c r="B15" s="34" t="s">
        <v>2</v>
      </c>
      <c r="C15" s="79">
        <f>C17+C20+C23+C26</f>
        <v>59800</v>
      </c>
      <c r="D15" s="79">
        <f t="shared" ref="D15:F15" si="2">D17+D20+D23+D26</f>
        <v>46829</v>
      </c>
      <c r="E15" s="79">
        <f t="shared" si="2"/>
        <v>46828.200000000004</v>
      </c>
      <c r="F15" s="79">
        <f t="shared" si="2"/>
        <v>11149.6</v>
      </c>
    </row>
    <row r="16" spans="1:8">
      <c r="A16" s="8" t="s">
        <v>1</v>
      </c>
      <c r="B16" s="35"/>
      <c r="C16" s="27"/>
      <c r="D16" s="27"/>
      <c r="E16" s="27"/>
      <c r="F16" s="27"/>
    </row>
    <row r="17" spans="1:12" s="18" customFormat="1" ht="25.5">
      <c r="A17" s="20" t="s">
        <v>25</v>
      </c>
      <c r="B17" s="34" t="s">
        <v>2</v>
      </c>
      <c r="C17" s="48">
        <v>7000</v>
      </c>
      <c r="D17" s="48">
        <v>5577</v>
      </c>
      <c r="E17" s="48">
        <v>5577</v>
      </c>
      <c r="F17" s="50">
        <v>1753</v>
      </c>
      <c r="G17" s="29"/>
      <c r="H17" s="29"/>
    </row>
    <row r="18" spans="1:12" s="18" customFormat="1">
      <c r="A18" s="21" t="s">
        <v>4</v>
      </c>
      <c r="B18" s="36" t="s">
        <v>3</v>
      </c>
      <c r="C18" s="26">
        <v>3</v>
      </c>
      <c r="D18" s="26">
        <v>3</v>
      </c>
      <c r="E18" s="26">
        <v>3</v>
      </c>
      <c r="F18" s="25"/>
      <c r="G18" s="29"/>
      <c r="H18" s="29"/>
    </row>
    <row r="19" spans="1:12" s="18" customFormat="1" ht="21.95" customHeight="1">
      <c r="A19" s="21" t="s">
        <v>22</v>
      </c>
      <c r="B19" s="34" t="s">
        <v>23</v>
      </c>
      <c r="C19" s="27">
        <f>C17/C18/12*1000</f>
        <v>194444.44444444447</v>
      </c>
      <c r="D19" s="27">
        <f>D17*1000/9/D18</f>
        <v>206555.55555555553</v>
      </c>
      <c r="E19" s="27">
        <f>E17*1000/9/E18</f>
        <v>206555.55555555553</v>
      </c>
      <c r="F19" s="27"/>
      <c r="G19" s="29"/>
      <c r="H19" s="29"/>
    </row>
    <row r="20" spans="1:12" s="18" customFormat="1" ht="25.5">
      <c r="A20" s="20" t="s">
        <v>26</v>
      </c>
      <c r="B20" s="34" t="s">
        <v>2</v>
      </c>
      <c r="C20" s="43">
        <v>37830</v>
      </c>
      <c r="D20" s="43">
        <v>31136</v>
      </c>
      <c r="E20" s="43">
        <v>31135.9</v>
      </c>
      <c r="F20" s="43">
        <v>7177.6</v>
      </c>
      <c r="G20" s="29"/>
      <c r="H20" s="29"/>
    </row>
    <row r="21" spans="1:12">
      <c r="A21" s="10" t="s">
        <v>4</v>
      </c>
      <c r="B21" s="36" t="s">
        <v>3</v>
      </c>
      <c r="C21" s="28">
        <v>19</v>
      </c>
      <c r="D21" s="28">
        <v>16</v>
      </c>
      <c r="E21" s="28">
        <v>16</v>
      </c>
      <c r="F21" s="27"/>
    </row>
    <row r="22" spans="1:12" ht="21.95" customHeight="1">
      <c r="A22" s="10" t="s">
        <v>22</v>
      </c>
      <c r="B22" s="34" t="s">
        <v>23</v>
      </c>
      <c r="C22" s="27">
        <f>C20/C21/12*1000</f>
        <v>165921.05263157893</v>
      </c>
      <c r="D22" s="27">
        <f>D20*1000/9/D21</f>
        <v>216222.22222222222</v>
      </c>
      <c r="E22" s="27">
        <f>E20*1000/9/E21</f>
        <v>216221.52777777778</v>
      </c>
      <c r="F22" s="27"/>
    </row>
    <row r="23" spans="1:12" ht="39">
      <c r="A23" s="14" t="s">
        <v>21</v>
      </c>
      <c r="B23" s="34" t="s">
        <v>2</v>
      </c>
      <c r="C23" s="43">
        <v>3500</v>
      </c>
      <c r="D23" s="43">
        <v>2391</v>
      </c>
      <c r="E23" s="43">
        <v>2390.9</v>
      </c>
      <c r="F23" s="43">
        <v>453</v>
      </c>
    </row>
    <row r="24" spans="1:12">
      <c r="A24" s="10" t="s">
        <v>4</v>
      </c>
      <c r="B24" s="36" t="s">
        <v>3</v>
      </c>
      <c r="C24" s="28">
        <v>5</v>
      </c>
      <c r="D24" s="28">
        <v>5</v>
      </c>
      <c r="E24" s="28">
        <v>5</v>
      </c>
      <c r="F24" s="27"/>
    </row>
    <row r="25" spans="1:12" ht="21.95" customHeight="1">
      <c r="A25" s="10" t="s">
        <v>22</v>
      </c>
      <c r="B25" s="34" t="s">
        <v>23</v>
      </c>
      <c r="C25" s="27">
        <f>C23/C24/12*1000</f>
        <v>58333.333333333336</v>
      </c>
      <c r="D25" s="27">
        <f>D23*1000/9/D24</f>
        <v>53133.333333333336</v>
      </c>
      <c r="E25" s="27">
        <f>E23*1000/9/E24</f>
        <v>53131.111111111109</v>
      </c>
      <c r="F25" s="27"/>
    </row>
    <row r="26" spans="1:12" ht="25.5">
      <c r="A26" s="7" t="s">
        <v>19</v>
      </c>
      <c r="B26" s="34" t="s">
        <v>2</v>
      </c>
      <c r="C26" s="43">
        <v>11470</v>
      </c>
      <c r="D26" s="43">
        <v>7725</v>
      </c>
      <c r="E26" s="43">
        <v>7724.4</v>
      </c>
      <c r="F26" s="43">
        <v>1766</v>
      </c>
    </row>
    <row r="27" spans="1:12">
      <c r="A27" s="10" t="s">
        <v>4</v>
      </c>
      <c r="B27" s="36" t="s">
        <v>3</v>
      </c>
      <c r="C27" s="28">
        <v>16</v>
      </c>
      <c r="D27" s="28">
        <v>14</v>
      </c>
      <c r="E27" s="28">
        <v>14</v>
      </c>
      <c r="F27" s="27"/>
    </row>
    <row r="28" spans="1:12" ht="21.95" customHeight="1">
      <c r="A28" s="10" t="s">
        <v>22</v>
      </c>
      <c r="B28" s="34" t="s">
        <v>23</v>
      </c>
      <c r="C28" s="27">
        <f>C26/C27/12*1000</f>
        <v>59739.583333333336</v>
      </c>
      <c r="D28" s="27">
        <f>D26*1000/9/D27</f>
        <v>61309.523809523809</v>
      </c>
      <c r="E28" s="27">
        <f>E26*1000/9/E27</f>
        <v>61304.761904761901</v>
      </c>
      <c r="F28" s="27"/>
    </row>
    <row r="29" spans="1:12" ht="25.5">
      <c r="A29" s="5" t="s">
        <v>5</v>
      </c>
      <c r="B29" s="34" t="s">
        <v>2</v>
      </c>
      <c r="C29" s="48">
        <v>6600</v>
      </c>
      <c r="D29" s="108">
        <v>4241</v>
      </c>
      <c r="E29" s="108">
        <v>4241</v>
      </c>
      <c r="F29" s="89">
        <v>692.5</v>
      </c>
      <c r="G29" s="53" t="s">
        <v>59</v>
      </c>
      <c r="H29" s="53" t="s">
        <v>67</v>
      </c>
      <c r="I29" s="53" t="s">
        <v>64</v>
      </c>
      <c r="J29" s="53" t="s">
        <v>62</v>
      </c>
      <c r="K29" s="53" t="s">
        <v>66</v>
      </c>
      <c r="L29" s="53"/>
    </row>
    <row r="30" spans="1:12" ht="36.75">
      <c r="A30" s="12" t="s">
        <v>6</v>
      </c>
      <c r="B30" s="34" t="s">
        <v>2</v>
      </c>
      <c r="C30" s="25">
        <v>10660</v>
      </c>
      <c r="D30" s="89">
        <v>7188</v>
      </c>
      <c r="E30" s="89">
        <v>7187.6</v>
      </c>
      <c r="F30" s="89">
        <v>145</v>
      </c>
      <c r="G30" s="53">
        <v>51.4</v>
      </c>
      <c r="H30" s="53">
        <v>1095.5999999999999</v>
      </c>
      <c r="I30" s="53">
        <v>3064.5</v>
      </c>
      <c r="J30" s="53">
        <v>0</v>
      </c>
      <c r="K30" s="53">
        <v>20.3</v>
      </c>
      <c r="L30" s="53" t="s">
        <v>76</v>
      </c>
    </row>
    <row r="31" spans="1:12" ht="25.5">
      <c r="A31" s="12" t="s">
        <v>7</v>
      </c>
      <c r="B31" s="34" t="s">
        <v>2</v>
      </c>
      <c r="C31" s="25">
        <v>0</v>
      </c>
      <c r="D31" s="25">
        <f t="shared" si="1"/>
        <v>0</v>
      </c>
      <c r="E31" s="25">
        <v>0</v>
      </c>
      <c r="F31" s="25">
        <v>0</v>
      </c>
      <c r="G31" s="53">
        <v>51.4</v>
      </c>
      <c r="H31" s="53">
        <v>256.7</v>
      </c>
      <c r="I31" s="53">
        <v>2482.4</v>
      </c>
      <c r="J31" s="53"/>
      <c r="K31" s="53">
        <v>20.3</v>
      </c>
      <c r="L31" s="53" t="s">
        <v>75</v>
      </c>
    </row>
    <row r="32" spans="1:12" ht="36.75">
      <c r="A32" s="12" t="s">
        <v>8</v>
      </c>
      <c r="B32" s="34" t="s">
        <v>2</v>
      </c>
      <c r="C32" s="25">
        <v>760</v>
      </c>
      <c r="D32" s="89">
        <v>1356</v>
      </c>
      <c r="E32" s="89">
        <v>1355.4</v>
      </c>
      <c r="F32" s="89">
        <v>730</v>
      </c>
      <c r="G32" s="53">
        <v>51.4</v>
      </c>
      <c r="H32" s="53">
        <v>52.9</v>
      </c>
      <c r="I32" s="53">
        <v>0</v>
      </c>
      <c r="J32" s="53">
        <v>0</v>
      </c>
      <c r="K32" s="53">
        <v>40.700000000000003</v>
      </c>
      <c r="L32" s="53" t="s">
        <v>144</v>
      </c>
    </row>
    <row r="33" spans="1:12" ht="62.25" customHeight="1">
      <c r="A33" s="12" t="s">
        <v>9</v>
      </c>
      <c r="B33" s="34" t="s">
        <v>2</v>
      </c>
      <c r="C33" s="25">
        <v>3500</v>
      </c>
      <c r="D33" s="89">
        <v>922</v>
      </c>
      <c r="E33" s="89">
        <v>921.4</v>
      </c>
      <c r="F33" s="89">
        <v>233.1</v>
      </c>
      <c r="G33" s="53"/>
      <c r="H33" s="53"/>
      <c r="I33" s="54"/>
      <c r="J33" s="54"/>
      <c r="K33" s="54"/>
      <c r="L33" s="54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>
  <sheetPr>
    <tabColor rgb="FFFF0000"/>
  </sheetPr>
  <dimension ref="A1:L33"/>
  <sheetViews>
    <sheetView zoomScale="70" zoomScaleNormal="70" workbookViewId="0">
      <pane xSplit="19995" topLeftCell="U1"/>
      <selection activeCell="L30" sqref="L30:L32"/>
      <selection pane="topRight" activeCell="U11" sqref="U11"/>
    </sheetView>
  </sheetViews>
  <sheetFormatPr defaultColWidth="9.140625" defaultRowHeight="20.25"/>
  <cols>
    <col min="1" max="1" width="69.42578125" style="2" customWidth="1"/>
    <col min="2" max="2" width="9.140625" style="30"/>
    <col min="3" max="4" width="12" style="29" customWidth="1"/>
    <col min="5" max="6" width="13.140625" style="29" customWidth="1"/>
    <col min="7" max="7" width="12" style="29" customWidth="1"/>
    <col min="8" max="8" width="12" style="2" customWidth="1"/>
    <col min="9" max="16384" width="9.140625" style="2"/>
  </cols>
  <sheetData>
    <row r="1" spans="1:8">
      <c r="A1" s="114" t="s">
        <v>12</v>
      </c>
      <c r="B1" s="114"/>
      <c r="C1" s="114"/>
      <c r="D1" s="114"/>
      <c r="E1" s="114"/>
      <c r="F1" s="56"/>
    </row>
    <row r="2" spans="1:8">
      <c r="A2" s="114" t="s">
        <v>91</v>
      </c>
      <c r="B2" s="114"/>
      <c r="C2" s="114"/>
      <c r="D2" s="114"/>
      <c r="E2" s="114"/>
      <c r="F2" s="56"/>
    </row>
    <row r="3" spans="1:8">
      <c r="A3" s="1"/>
    </row>
    <row r="4" spans="1:8" ht="45" customHeight="1">
      <c r="A4" s="121" t="s">
        <v>56</v>
      </c>
      <c r="B4" s="121"/>
      <c r="C4" s="121"/>
      <c r="D4" s="121"/>
      <c r="E4" s="121"/>
      <c r="F4" s="62"/>
    </row>
    <row r="5" spans="1:8" ht="15.75" customHeight="1">
      <c r="A5" s="116" t="s">
        <v>13</v>
      </c>
      <c r="B5" s="116"/>
      <c r="C5" s="116"/>
      <c r="D5" s="116"/>
      <c r="E5" s="116"/>
      <c r="F5" s="63"/>
    </row>
    <row r="6" spans="1:8">
      <c r="A6" s="4"/>
    </row>
    <row r="7" spans="1:8">
      <c r="A7" s="13" t="s">
        <v>14</v>
      </c>
    </row>
    <row r="8" spans="1:8">
      <c r="A8" s="1"/>
    </row>
    <row r="9" spans="1:8">
      <c r="A9" s="117" t="s">
        <v>24</v>
      </c>
      <c r="B9" s="118" t="s">
        <v>15</v>
      </c>
      <c r="C9" s="119" t="s">
        <v>68</v>
      </c>
      <c r="D9" s="119"/>
      <c r="E9" s="119"/>
      <c r="F9" s="82" t="s">
        <v>104</v>
      </c>
    </row>
    <row r="10" spans="1:8" ht="40.5">
      <c r="A10" s="117"/>
      <c r="B10" s="118"/>
      <c r="C10" s="42" t="s">
        <v>16</v>
      </c>
      <c r="D10" s="42" t="s">
        <v>17</v>
      </c>
      <c r="E10" s="41" t="s">
        <v>11</v>
      </c>
      <c r="F10" s="41"/>
    </row>
    <row r="11" spans="1:8">
      <c r="A11" s="5" t="s">
        <v>18</v>
      </c>
      <c r="B11" s="34" t="s">
        <v>10</v>
      </c>
      <c r="C11" s="50">
        <v>30</v>
      </c>
      <c r="D11" s="50">
        <v>30</v>
      </c>
      <c r="E11" s="50">
        <v>30</v>
      </c>
      <c r="F11" s="50"/>
    </row>
    <row r="12" spans="1:8" ht="25.5">
      <c r="A12" s="10" t="s">
        <v>20</v>
      </c>
      <c r="B12" s="34" t="s">
        <v>2</v>
      </c>
      <c r="C12" s="27">
        <f>(C13-C32)/C11</f>
        <v>1805.6666666666667</v>
      </c>
      <c r="D12" s="27">
        <f t="shared" ref="D12:E12" si="0">(D13-D32)/D11</f>
        <v>1412.3166666666666</v>
      </c>
      <c r="E12" s="27">
        <f t="shared" si="0"/>
        <v>1412.2433333333331</v>
      </c>
      <c r="F12" s="27"/>
    </row>
    <row r="13" spans="1:8" ht="25.5">
      <c r="A13" s="5" t="s">
        <v>145</v>
      </c>
      <c r="B13" s="34" t="s">
        <v>2</v>
      </c>
      <c r="C13" s="80">
        <f>C15+C29+C30+C31+C32+C33</f>
        <v>64476</v>
      </c>
      <c r="D13" s="80">
        <f>D15+D29+D30+D31+D32+D33</f>
        <v>52442.5</v>
      </c>
      <c r="E13" s="80">
        <f>E15+E29+E30+E31+E32+E33</f>
        <v>52440.2</v>
      </c>
      <c r="F13" s="80"/>
    </row>
    <row r="14" spans="1:8">
      <c r="A14" s="8" t="s">
        <v>0</v>
      </c>
      <c r="B14" s="35"/>
      <c r="C14" s="25"/>
      <c r="D14" s="25">
        <f t="shared" ref="D14" si="1">C14</f>
        <v>0</v>
      </c>
      <c r="E14" s="25"/>
      <c r="F14" s="25"/>
      <c r="H14" s="15"/>
    </row>
    <row r="15" spans="1:8" ht="25.5">
      <c r="A15" s="5" t="s">
        <v>105</v>
      </c>
      <c r="B15" s="34" t="s">
        <v>2</v>
      </c>
      <c r="C15" s="79">
        <f>C17+C20+C23+C26</f>
        <v>40850</v>
      </c>
      <c r="D15" s="79">
        <f t="shared" ref="D15:F15" si="2">D17+D20+D23+D26</f>
        <v>31355</v>
      </c>
      <c r="E15" s="79">
        <f t="shared" si="2"/>
        <v>31353.999999999996</v>
      </c>
      <c r="F15" s="79">
        <f t="shared" si="2"/>
        <v>7240.1</v>
      </c>
    </row>
    <row r="16" spans="1:8">
      <c r="A16" s="8" t="s">
        <v>1</v>
      </c>
      <c r="B16" s="35"/>
      <c r="C16" s="27"/>
      <c r="D16" s="27"/>
      <c r="E16" s="27"/>
      <c r="F16" s="27"/>
    </row>
    <row r="17" spans="1:12" s="18" customFormat="1" ht="25.5">
      <c r="A17" s="20" t="s">
        <v>25</v>
      </c>
      <c r="B17" s="34" t="s">
        <v>2</v>
      </c>
      <c r="C17" s="48">
        <v>4400</v>
      </c>
      <c r="D17" s="48">
        <v>3896.5</v>
      </c>
      <c r="E17" s="48">
        <v>3896.1</v>
      </c>
      <c r="F17" s="48">
        <v>1435.1</v>
      </c>
      <c r="G17" s="29"/>
    </row>
    <row r="18" spans="1:12" s="18" customFormat="1">
      <c r="A18" s="21" t="s">
        <v>4</v>
      </c>
      <c r="B18" s="36" t="s">
        <v>3</v>
      </c>
      <c r="C18" s="26">
        <v>3</v>
      </c>
      <c r="D18" s="26">
        <v>3</v>
      </c>
      <c r="E18" s="26">
        <v>3</v>
      </c>
      <c r="F18" s="26">
        <v>3</v>
      </c>
      <c r="G18" s="29"/>
    </row>
    <row r="19" spans="1:12" s="18" customFormat="1" ht="21.95" customHeight="1">
      <c r="A19" s="21" t="s">
        <v>22</v>
      </c>
      <c r="B19" s="34" t="s">
        <v>23</v>
      </c>
      <c r="C19" s="27">
        <f>C17/C18/12*1000</f>
        <v>122222.22222222223</v>
      </c>
      <c r="D19" s="27">
        <f>D17*1000/9/D18</f>
        <v>144314.8148148148</v>
      </c>
      <c r="E19" s="27">
        <f>E17*1000/9/E18</f>
        <v>144300</v>
      </c>
      <c r="F19" s="27"/>
      <c r="G19" s="29"/>
    </row>
    <row r="20" spans="1:12" s="18" customFormat="1" ht="25.5">
      <c r="A20" s="20" t="s">
        <v>26</v>
      </c>
      <c r="B20" s="34" t="s">
        <v>2</v>
      </c>
      <c r="C20" s="43">
        <v>26600</v>
      </c>
      <c r="D20" s="43">
        <v>19232.5</v>
      </c>
      <c r="E20" s="43">
        <v>19232.3</v>
      </c>
      <c r="F20" s="43">
        <v>3483</v>
      </c>
      <c r="G20" s="29"/>
    </row>
    <row r="21" spans="1:12">
      <c r="A21" s="10" t="s">
        <v>4</v>
      </c>
      <c r="B21" s="36" t="s">
        <v>3</v>
      </c>
      <c r="C21" s="28">
        <v>9</v>
      </c>
      <c r="D21" s="28">
        <v>9</v>
      </c>
      <c r="E21" s="28">
        <v>9</v>
      </c>
      <c r="F21" s="28">
        <v>7</v>
      </c>
    </row>
    <row r="22" spans="1:12" ht="21.95" customHeight="1">
      <c r="A22" s="10" t="s">
        <v>22</v>
      </c>
      <c r="B22" s="34" t="s">
        <v>23</v>
      </c>
      <c r="C22" s="27">
        <f>C20/C21/12*1000</f>
        <v>246296.29629629629</v>
      </c>
      <c r="D22" s="27">
        <f>D20*1000/9/D21</f>
        <v>237438.27160493829</v>
      </c>
      <c r="E22" s="27">
        <f>E20*1000/9/E21</f>
        <v>237435.80246913579</v>
      </c>
      <c r="F22" s="27"/>
    </row>
    <row r="23" spans="1:12" ht="39">
      <c r="A23" s="14" t="s">
        <v>21</v>
      </c>
      <c r="B23" s="34" t="s">
        <v>2</v>
      </c>
      <c r="C23" s="43">
        <v>950</v>
      </c>
      <c r="D23" s="43">
        <v>919.5</v>
      </c>
      <c r="E23" s="43">
        <v>919.3</v>
      </c>
      <c r="F23" s="43">
        <v>682.3</v>
      </c>
    </row>
    <row r="24" spans="1:12">
      <c r="A24" s="10" t="s">
        <v>4</v>
      </c>
      <c r="B24" s="36" t="s">
        <v>3</v>
      </c>
      <c r="C24" s="28">
        <v>1</v>
      </c>
      <c r="D24" s="28">
        <v>1</v>
      </c>
      <c r="E24" s="28">
        <v>1</v>
      </c>
      <c r="F24" s="28">
        <v>2</v>
      </c>
    </row>
    <row r="25" spans="1:12" ht="21.95" customHeight="1">
      <c r="A25" s="10" t="s">
        <v>22</v>
      </c>
      <c r="B25" s="34" t="s">
        <v>23</v>
      </c>
      <c r="C25" s="27">
        <f>C23/C24/12*1000</f>
        <v>79166.666666666672</v>
      </c>
      <c r="D25" s="27">
        <f>D23*1000/9/D24</f>
        <v>102166.66666666667</v>
      </c>
      <c r="E25" s="27">
        <f>E23*1000/9/E24</f>
        <v>102144.44444444444</v>
      </c>
      <c r="F25" s="27"/>
    </row>
    <row r="26" spans="1:12" ht="25.5">
      <c r="A26" s="7" t="s">
        <v>19</v>
      </c>
      <c r="B26" s="34" t="s">
        <v>2</v>
      </c>
      <c r="C26" s="43">
        <v>8900</v>
      </c>
      <c r="D26" s="43">
        <v>7306.5</v>
      </c>
      <c r="E26" s="78">
        <v>7306.3</v>
      </c>
      <c r="F26" s="43">
        <v>1639.7</v>
      </c>
    </row>
    <row r="27" spans="1:12">
      <c r="A27" s="10" t="s">
        <v>4</v>
      </c>
      <c r="B27" s="36" t="s">
        <v>3</v>
      </c>
      <c r="C27" s="28">
        <v>11</v>
      </c>
      <c r="D27" s="28">
        <v>11</v>
      </c>
      <c r="E27" s="28">
        <v>11</v>
      </c>
      <c r="F27" s="28"/>
    </row>
    <row r="28" spans="1:12" ht="21.95" customHeight="1">
      <c r="A28" s="10" t="s">
        <v>22</v>
      </c>
      <c r="B28" s="34" t="s">
        <v>23</v>
      </c>
      <c r="C28" s="27">
        <f>C26/C27/12*1000</f>
        <v>67424.242424242417</v>
      </c>
      <c r="D28" s="27">
        <f>D26*1000/9/D27</f>
        <v>73803.030303030304</v>
      </c>
      <c r="E28" s="27">
        <f>E26*1000/9/E27</f>
        <v>73801.010101010106</v>
      </c>
      <c r="F28" s="27"/>
    </row>
    <row r="29" spans="1:12" ht="25.5">
      <c r="A29" s="5" t="s">
        <v>5</v>
      </c>
      <c r="B29" s="34" t="s">
        <v>2</v>
      </c>
      <c r="C29" s="43">
        <v>3146</v>
      </c>
      <c r="D29" s="85">
        <v>4157.5</v>
      </c>
      <c r="E29" s="85">
        <v>4157.3</v>
      </c>
      <c r="F29" s="85">
        <v>1639.6</v>
      </c>
      <c r="G29" s="44" t="s">
        <v>59</v>
      </c>
      <c r="H29" s="44" t="s">
        <v>67</v>
      </c>
      <c r="I29" s="44" t="s">
        <v>64</v>
      </c>
      <c r="J29" s="49" t="s">
        <v>62</v>
      </c>
      <c r="K29" s="49" t="s">
        <v>66</v>
      </c>
    </row>
    <row r="30" spans="1:12" ht="36.75">
      <c r="A30" s="12" t="s">
        <v>6</v>
      </c>
      <c r="B30" s="34" t="s">
        <v>2</v>
      </c>
      <c r="C30" s="25">
        <v>8654</v>
      </c>
      <c r="D30" s="89">
        <v>6281</v>
      </c>
      <c r="E30" s="89">
        <v>6280.7</v>
      </c>
      <c r="F30" s="89">
        <v>138.30000000000001</v>
      </c>
      <c r="G30" s="53">
        <v>37.6</v>
      </c>
      <c r="H30" s="53">
        <v>351.9</v>
      </c>
      <c r="I30" s="54">
        <v>1945.1</v>
      </c>
      <c r="J30" s="54">
        <v>0</v>
      </c>
      <c r="K30" s="54">
        <v>0</v>
      </c>
      <c r="L30" s="2" t="s">
        <v>74</v>
      </c>
    </row>
    <row r="31" spans="1:12" ht="25.5">
      <c r="A31" s="12" t="s">
        <v>7</v>
      </c>
      <c r="B31" s="34" t="s">
        <v>2</v>
      </c>
      <c r="C31" s="25">
        <v>200</v>
      </c>
      <c r="D31" s="25">
        <v>0</v>
      </c>
      <c r="E31" s="25">
        <v>0</v>
      </c>
      <c r="F31" s="25">
        <v>0</v>
      </c>
      <c r="G31" s="53">
        <v>37.6</v>
      </c>
      <c r="H31" s="49">
        <v>725.4</v>
      </c>
      <c r="I31" s="49">
        <v>2044.8</v>
      </c>
      <c r="J31" s="49"/>
      <c r="K31" s="49"/>
      <c r="L31" s="2" t="s">
        <v>72</v>
      </c>
    </row>
    <row r="32" spans="1:12" ht="36.75">
      <c r="A32" s="12" t="s">
        <v>8</v>
      </c>
      <c r="B32" s="34" t="s">
        <v>2</v>
      </c>
      <c r="C32" s="25">
        <v>10306</v>
      </c>
      <c r="D32" s="89">
        <v>10073</v>
      </c>
      <c r="E32" s="89">
        <v>10072.9</v>
      </c>
      <c r="F32" s="89">
        <v>766.9</v>
      </c>
      <c r="G32" s="29">
        <v>37.6</v>
      </c>
      <c r="H32" s="2">
        <v>1049.5</v>
      </c>
      <c r="I32" s="2">
        <v>0</v>
      </c>
      <c r="J32" s="2">
        <v>0</v>
      </c>
      <c r="K32" s="2">
        <v>51.2</v>
      </c>
      <c r="L32" s="2" t="s">
        <v>88</v>
      </c>
    </row>
    <row r="33" spans="1:6" ht="56.25" customHeight="1">
      <c r="A33" s="12" t="s">
        <v>9</v>
      </c>
      <c r="B33" s="34" t="s">
        <v>2</v>
      </c>
      <c r="C33" s="25">
        <v>1320</v>
      </c>
      <c r="D33" s="89">
        <v>576</v>
      </c>
      <c r="E33" s="89">
        <v>575.29999999999995</v>
      </c>
      <c r="F33" s="89">
        <v>75.8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0000"/>
  </sheetPr>
  <dimension ref="A1:O33"/>
  <sheetViews>
    <sheetView topLeftCell="A14" zoomScale="70" zoomScaleNormal="70" workbookViewId="0">
      <selection activeCell="T33" sqref="T33"/>
    </sheetView>
  </sheetViews>
  <sheetFormatPr defaultColWidth="9.140625" defaultRowHeight="20.25"/>
  <cols>
    <col min="1" max="1" width="69.42578125" style="2" customWidth="1"/>
    <col min="2" max="2" width="9.140625" style="30"/>
    <col min="3" max="4" width="14.140625" style="31" customWidth="1"/>
    <col min="5" max="6" width="13.140625" style="31" customWidth="1"/>
    <col min="7" max="7" width="12.7109375" style="29" customWidth="1"/>
    <col min="8" max="8" width="11.42578125" style="29" bestFit="1" customWidth="1"/>
    <col min="9" max="9" width="9.140625" style="29"/>
    <col min="10" max="16384" width="9.140625" style="2"/>
  </cols>
  <sheetData>
    <row r="1" spans="1:12">
      <c r="A1" s="114" t="s">
        <v>12</v>
      </c>
      <c r="B1" s="114"/>
      <c r="C1" s="114"/>
      <c r="D1" s="114"/>
      <c r="E1" s="114"/>
      <c r="F1" s="66"/>
    </row>
    <row r="2" spans="1:12">
      <c r="A2" s="114" t="s">
        <v>91</v>
      </c>
      <c r="B2" s="114"/>
      <c r="C2" s="114"/>
      <c r="D2" s="114"/>
      <c r="E2" s="114"/>
      <c r="F2" s="66"/>
    </row>
    <row r="3" spans="1:12">
      <c r="A3" s="1"/>
    </row>
    <row r="4" spans="1:12" ht="44.25" customHeight="1">
      <c r="A4" s="115" t="s">
        <v>30</v>
      </c>
      <c r="B4" s="115"/>
      <c r="C4" s="115"/>
      <c r="D4" s="115"/>
      <c r="E4" s="115"/>
      <c r="F4" s="67"/>
    </row>
    <row r="5" spans="1:12" ht="15.75" customHeight="1">
      <c r="A5" s="116" t="s">
        <v>13</v>
      </c>
      <c r="B5" s="116"/>
      <c r="C5" s="116"/>
      <c r="D5" s="116"/>
      <c r="E5" s="116"/>
      <c r="F5" s="63"/>
    </row>
    <row r="6" spans="1:12">
      <c r="A6" s="4"/>
    </row>
    <row r="7" spans="1:12">
      <c r="A7" s="13" t="s">
        <v>14</v>
      </c>
    </row>
    <row r="8" spans="1:12">
      <c r="A8" s="1"/>
    </row>
    <row r="9" spans="1:12">
      <c r="A9" s="117" t="s">
        <v>24</v>
      </c>
      <c r="B9" s="118" t="s">
        <v>15</v>
      </c>
      <c r="C9" s="119" t="s">
        <v>58</v>
      </c>
      <c r="D9" s="119"/>
      <c r="E9" s="119"/>
      <c r="F9" s="82" t="s">
        <v>89</v>
      </c>
      <c r="L9" s="29" t="s">
        <v>72</v>
      </c>
    </row>
    <row r="10" spans="1:12" ht="40.5">
      <c r="A10" s="117"/>
      <c r="B10" s="118"/>
      <c r="C10" s="32" t="s">
        <v>16</v>
      </c>
      <c r="D10" s="32" t="s">
        <v>17</v>
      </c>
      <c r="E10" s="33" t="s">
        <v>11</v>
      </c>
      <c r="F10" s="33"/>
    </row>
    <row r="11" spans="1:12">
      <c r="A11" s="5" t="s">
        <v>18</v>
      </c>
      <c r="B11" s="34" t="s">
        <v>10</v>
      </c>
      <c r="C11" s="47">
        <v>461</v>
      </c>
      <c r="D11" s="47">
        <v>461</v>
      </c>
      <c r="E11" s="47">
        <v>461</v>
      </c>
      <c r="F11" s="47"/>
    </row>
    <row r="12" spans="1:12" ht="25.5">
      <c r="A12" s="10" t="s">
        <v>20</v>
      </c>
      <c r="B12" s="34" t="s">
        <v>2</v>
      </c>
      <c r="C12" s="27">
        <f t="shared" ref="C12" si="0">(C13-C32)/C11</f>
        <v>368.73752711496746</v>
      </c>
      <c r="D12" s="27">
        <f t="shared" ref="D12:E12" si="1">(D13-D32)/D11</f>
        <v>278.16919739696311</v>
      </c>
      <c r="E12" s="27">
        <f t="shared" si="1"/>
        <v>278.16550976138831</v>
      </c>
      <c r="F12" s="27"/>
    </row>
    <row r="13" spans="1:12" ht="25.5">
      <c r="A13" s="5" t="s">
        <v>106</v>
      </c>
      <c r="B13" s="34" t="s">
        <v>2</v>
      </c>
      <c r="C13" s="79">
        <f>C15+C29+C30+C31+C32+C33</f>
        <v>485900</v>
      </c>
      <c r="D13" s="79">
        <f>D15+D29+D30+D31+D32+D33</f>
        <v>129691.4</v>
      </c>
      <c r="E13" s="79">
        <f>E15+E29+E30+E31+E32+E33</f>
        <v>129689.70000000001</v>
      </c>
      <c r="F13" s="43"/>
    </row>
    <row r="14" spans="1:12">
      <c r="A14" s="8" t="s">
        <v>0</v>
      </c>
      <c r="B14" s="35"/>
      <c r="C14" s="27">
        <v>0</v>
      </c>
      <c r="D14" s="27">
        <f t="shared" ref="D14" si="2">C14</f>
        <v>0</v>
      </c>
      <c r="E14" s="27">
        <v>0</v>
      </c>
      <c r="F14" s="27"/>
      <c r="H14" s="31"/>
    </row>
    <row r="15" spans="1:12" ht="25.5">
      <c r="A15" s="5" t="s">
        <v>107</v>
      </c>
      <c r="B15" s="34" t="s">
        <v>2</v>
      </c>
      <c r="C15" s="79">
        <f>C17+C20+C23+C26</f>
        <v>137000</v>
      </c>
      <c r="D15" s="79">
        <f t="shared" ref="D15" si="3">D17+D20+D23+D26</f>
        <v>106176.5</v>
      </c>
      <c r="E15" s="79">
        <f>E17+E20+E23+E26</f>
        <v>106176.00000000001</v>
      </c>
      <c r="F15" s="79">
        <f>F17+F20+F23+F26</f>
        <v>20810.5</v>
      </c>
      <c r="G15" s="81"/>
    </row>
    <row r="16" spans="1:12">
      <c r="A16" s="8" t="s">
        <v>1</v>
      </c>
      <c r="B16" s="35"/>
      <c r="C16" s="26"/>
      <c r="D16" s="26"/>
      <c r="E16" s="26"/>
      <c r="F16" s="26"/>
    </row>
    <row r="17" spans="1:15" s="18" customFormat="1" ht="25.5">
      <c r="A17" s="20" t="s">
        <v>25</v>
      </c>
      <c r="B17" s="34" t="s">
        <v>2</v>
      </c>
      <c r="C17" s="48">
        <v>8200</v>
      </c>
      <c r="D17" s="48">
        <v>8960</v>
      </c>
      <c r="E17" s="48">
        <v>8960</v>
      </c>
      <c r="F17" s="48">
        <v>1350</v>
      </c>
      <c r="G17" s="29"/>
      <c r="H17" s="29"/>
      <c r="I17" s="29"/>
    </row>
    <row r="18" spans="1:15" s="18" customFormat="1">
      <c r="A18" s="21" t="s">
        <v>4</v>
      </c>
      <c r="B18" s="36" t="s">
        <v>3</v>
      </c>
      <c r="C18" s="26">
        <v>4</v>
      </c>
      <c r="D18" s="26">
        <v>5</v>
      </c>
      <c r="E18" s="26">
        <v>5</v>
      </c>
      <c r="F18" s="26">
        <v>3</v>
      </c>
      <c r="G18" s="29"/>
      <c r="H18" s="29"/>
      <c r="I18" s="29"/>
    </row>
    <row r="19" spans="1:15" s="18" customFormat="1" ht="21.95" customHeight="1">
      <c r="A19" s="21" t="s">
        <v>22</v>
      </c>
      <c r="B19" s="34" t="s">
        <v>23</v>
      </c>
      <c r="C19" s="27">
        <f>C17*1000/12/C18</f>
        <v>170833.33333333334</v>
      </c>
      <c r="D19" s="27">
        <f>D17*1000/9/D18</f>
        <v>199111.11111111109</v>
      </c>
      <c r="E19" s="27">
        <f>E17*1000/9/E18</f>
        <v>199111.11111111109</v>
      </c>
      <c r="F19" s="27"/>
      <c r="G19" s="29"/>
      <c r="H19" s="29"/>
      <c r="I19" s="29"/>
    </row>
    <row r="20" spans="1:15" s="18" customFormat="1" ht="25.5">
      <c r="A20" s="20" t="s">
        <v>63</v>
      </c>
      <c r="B20" s="34" t="s">
        <v>2</v>
      </c>
      <c r="C20" s="48">
        <v>103000</v>
      </c>
      <c r="D20" s="48">
        <v>82094.5</v>
      </c>
      <c r="E20" s="48">
        <v>82094.3</v>
      </c>
      <c r="F20" s="48">
        <v>16360.5</v>
      </c>
      <c r="G20" s="29"/>
      <c r="H20" s="29"/>
      <c r="I20" s="29"/>
    </row>
    <row r="21" spans="1:15">
      <c r="A21" s="10" t="s">
        <v>4</v>
      </c>
      <c r="B21" s="36" t="s">
        <v>3</v>
      </c>
      <c r="C21" s="26">
        <v>47</v>
      </c>
      <c r="D21" s="26">
        <v>43</v>
      </c>
      <c r="E21" s="26">
        <v>43</v>
      </c>
      <c r="F21" s="26">
        <v>40</v>
      </c>
    </row>
    <row r="22" spans="1:15" ht="21.95" customHeight="1">
      <c r="A22" s="10" t="s">
        <v>22</v>
      </c>
      <c r="B22" s="34" t="s">
        <v>23</v>
      </c>
      <c r="C22" s="27">
        <f>C20*1000/12/C21</f>
        <v>182624.11347517732</v>
      </c>
      <c r="D22" s="27">
        <f>D20*1000/9/D21</f>
        <v>212130.49095607238</v>
      </c>
      <c r="E22" s="27">
        <f>E20*1000/9/E21</f>
        <v>212129.97416020671</v>
      </c>
      <c r="F22" s="27"/>
    </row>
    <row r="23" spans="1:15" ht="39">
      <c r="A23" s="14" t="s">
        <v>21</v>
      </c>
      <c r="B23" s="34" t="s">
        <v>2</v>
      </c>
      <c r="C23" s="48">
        <v>7300</v>
      </c>
      <c r="D23" s="48">
        <v>4699</v>
      </c>
      <c r="E23" s="48">
        <v>4699.1000000000004</v>
      </c>
      <c r="F23" s="48">
        <v>1160</v>
      </c>
    </row>
    <row r="24" spans="1:15">
      <c r="A24" s="10" t="s">
        <v>4</v>
      </c>
      <c r="B24" s="36" t="s">
        <v>3</v>
      </c>
      <c r="C24" s="26">
        <v>9</v>
      </c>
      <c r="D24" s="26">
        <v>8</v>
      </c>
      <c r="E24" s="26">
        <v>8</v>
      </c>
      <c r="F24" s="26">
        <v>6</v>
      </c>
    </row>
    <row r="25" spans="1:15" ht="21.95" customHeight="1">
      <c r="A25" s="10" t="s">
        <v>22</v>
      </c>
      <c r="B25" s="34" t="s">
        <v>23</v>
      </c>
      <c r="C25" s="27">
        <f>C23*1000/12/C24</f>
        <v>67592.592592592599</v>
      </c>
      <c r="D25" s="27">
        <f>D23*1000/9/D24</f>
        <v>65263.888888888891</v>
      </c>
      <c r="E25" s="27">
        <f>E23*1000/9/E24</f>
        <v>65265.277777777781</v>
      </c>
      <c r="F25" s="27"/>
    </row>
    <row r="26" spans="1:15" ht="25.5">
      <c r="A26" s="7" t="s">
        <v>19</v>
      </c>
      <c r="B26" s="34" t="s">
        <v>2</v>
      </c>
      <c r="C26" s="48">
        <v>18500</v>
      </c>
      <c r="D26" s="48">
        <v>10423</v>
      </c>
      <c r="E26" s="48">
        <v>10422.6</v>
      </c>
      <c r="F26" s="48">
        <v>1940</v>
      </c>
    </row>
    <row r="27" spans="1:15">
      <c r="A27" s="10" t="s">
        <v>4</v>
      </c>
      <c r="B27" s="36" t="s">
        <v>3</v>
      </c>
      <c r="C27" s="26">
        <v>20</v>
      </c>
      <c r="D27" s="26">
        <v>21</v>
      </c>
      <c r="E27" s="26">
        <v>21</v>
      </c>
      <c r="F27" s="26">
        <v>18</v>
      </c>
    </row>
    <row r="28" spans="1:15" ht="21.95" customHeight="1">
      <c r="A28" s="10" t="s">
        <v>22</v>
      </c>
      <c r="B28" s="34" t="s">
        <v>23</v>
      </c>
      <c r="C28" s="27">
        <f>C26*1000/12/C27</f>
        <v>77083.333333333343</v>
      </c>
      <c r="D28" s="27">
        <f>D26*1000/9/D27</f>
        <v>55148.148148148146</v>
      </c>
      <c r="E28" s="27">
        <f>E26*1000/9/E27</f>
        <v>55146.031746031753</v>
      </c>
      <c r="F28" s="27"/>
    </row>
    <row r="29" spans="1:15" ht="25.5">
      <c r="A29" s="5" t="s">
        <v>5</v>
      </c>
      <c r="B29" s="34" t="s">
        <v>2</v>
      </c>
      <c r="C29" s="43">
        <v>8300</v>
      </c>
      <c r="D29" s="85">
        <v>8892</v>
      </c>
      <c r="E29" s="85">
        <v>8891.5</v>
      </c>
      <c r="F29" s="85">
        <v>2183</v>
      </c>
      <c r="G29" s="44" t="s">
        <v>59</v>
      </c>
      <c r="H29" s="44" t="s">
        <v>64</v>
      </c>
      <c r="I29" s="44" t="s">
        <v>65</v>
      </c>
      <c r="J29" s="49" t="s">
        <v>66</v>
      </c>
      <c r="K29" s="45" t="s">
        <v>60</v>
      </c>
      <c r="L29" s="49"/>
      <c r="M29" s="49"/>
      <c r="N29" s="49"/>
      <c r="O29" s="49"/>
    </row>
    <row r="30" spans="1:15" ht="36.75">
      <c r="A30" s="12" t="s">
        <v>6</v>
      </c>
      <c r="B30" s="34" t="s">
        <v>2</v>
      </c>
      <c r="C30" s="27">
        <v>10071</v>
      </c>
      <c r="D30" s="85">
        <v>6397</v>
      </c>
      <c r="E30" s="85">
        <v>6396.8</v>
      </c>
      <c r="F30" s="85">
        <v>551.4</v>
      </c>
      <c r="G30" s="44">
        <v>280.39999999999998</v>
      </c>
      <c r="H30" s="44">
        <v>2935</v>
      </c>
      <c r="I30" s="44">
        <v>27.5</v>
      </c>
      <c r="J30" s="49">
        <v>111.8</v>
      </c>
      <c r="K30" s="49">
        <v>691.9</v>
      </c>
      <c r="L30" s="49" t="s">
        <v>74</v>
      </c>
      <c r="M30" s="49"/>
      <c r="N30" s="49"/>
      <c r="O30" s="49"/>
    </row>
    <row r="31" spans="1:15" ht="25.5">
      <c r="A31" s="12" t="s">
        <v>7</v>
      </c>
      <c r="B31" s="34" t="s">
        <v>2</v>
      </c>
      <c r="C31" s="27">
        <v>500</v>
      </c>
      <c r="D31" s="85">
        <v>12.5</v>
      </c>
      <c r="E31" s="85">
        <v>12.5</v>
      </c>
      <c r="F31" s="85">
        <v>0</v>
      </c>
      <c r="G31" s="44">
        <v>280.39999999999998</v>
      </c>
      <c r="H31" s="44">
        <v>967.7</v>
      </c>
      <c r="I31" s="44">
        <v>147.5</v>
      </c>
      <c r="J31" s="49">
        <v>180.2</v>
      </c>
      <c r="K31" s="49">
        <v>223</v>
      </c>
      <c r="L31" s="69" t="s">
        <v>72</v>
      </c>
    </row>
    <row r="32" spans="1:15" ht="36.75">
      <c r="A32" s="12" t="s">
        <v>8</v>
      </c>
      <c r="B32" s="34" t="s">
        <v>2</v>
      </c>
      <c r="C32" s="27">
        <v>315912</v>
      </c>
      <c r="D32" s="76">
        <v>1455.4</v>
      </c>
      <c r="E32" s="76">
        <v>1455.4</v>
      </c>
      <c r="F32" s="76"/>
      <c r="G32" s="29">
        <v>80.400000000000006</v>
      </c>
      <c r="H32" s="29">
        <v>258</v>
      </c>
      <c r="I32" s="29">
        <v>0</v>
      </c>
      <c r="J32" s="2">
        <v>0</v>
      </c>
      <c r="K32" s="2">
        <v>213</v>
      </c>
      <c r="L32" s="69" t="s">
        <v>88</v>
      </c>
    </row>
    <row r="33" spans="1:6" ht="56.25" customHeight="1">
      <c r="A33" s="12" t="s">
        <v>9</v>
      </c>
      <c r="B33" s="34" t="s">
        <v>2</v>
      </c>
      <c r="C33" s="27">
        <v>14117</v>
      </c>
      <c r="D33" s="85">
        <v>6758</v>
      </c>
      <c r="E33" s="85">
        <v>6757.5</v>
      </c>
      <c r="F33" s="85">
        <v>1506.1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>
  <sheetPr>
    <tabColor rgb="FFFF0000"/>
  </sheetPr>
  <dimension ref="A1:Q33"/>
  <sheetViews>
    <sheetView tabSelected="1" topLeftCell="A6" zoomScale="80" zoomScaleNormal="80" workbookViewId="0">
      <selection activeCell="R35" sqref="R35"/>
    </sheetView>
  </sheetViews>
  <sheetFormatPr defaultColWidth="9.140625" defaultRowHeight="20.25"/>
  <cols>
    <col min="1" max="1" width="69.42578125" style="2" customWidth="1"/>
    <col min="2" max="2" width="9.140625" style="30"/>
    <col min="3" max="4" width="12" style="29" customWidth="1"/>
    <col min="5" max="6" width="13.140625" style="29" customWidth="1"/>
    <col min="7" max="7" width="8" style="29" customWidth="1"/>
    <col min="8" max="8" width="12" style="2" customWidth="1"/>
    <col min="9" max="16384" width="9.140625" style="2"/>
  </cols>
  <sheetData>
    <row r="1" spans="1:8">
      <c r="A1" s="114" t="s">
        <v>12</v>
      </c>
      <c r="B1" s="114"/>
      <c r="C1" s="114"/>
      <c r="D1" s="114"/>
      <c r="E1" s="114"/>
      <c r="F1" s="61"/>
    </row>
    <row r="2" spans="1:8">
      <c r="A2" s="114" t="s">
        <v>91</v>
      </c>
      <c r="B2" s="114"/>
      <c r="C2" s="114"/>
      <c r="D2" s="114"/>
      <c r="E2" s="114"/>
      <c r="F2" s="61"/>
    </row>
    <row r="3" spans="1:8">
      <c r="A3" s="1"/>
    </row>
    <row r="4" spans="1:8" ht="45" customHeight="1">
      <c r="A4" s="121" t="s">
        <v>57</v>
      </c>
      <c r="B4" s="121"/>
      <c r="C4" s="121"/>
      <c r="D4" s="121"/>
      <c r="E4" s="121"/>
      <c r="F4" s="62"/>
    </row>
    <row r="5" spans="1:8" ht="15.75" customHeight="1">
      <c r="A5" s="116" t="s">
        <v>13</v>
      </c>
      <c r="B5" s="116"/>
      <c r="C5" s="116"/>
      <c r="D5" s="116"/>
      <c r="E5" s="116"/>
      <c r="F5" s="63"/>
    </row>
    <row r="6" spans="1:8">
      <c r="A6" s="4"/>
    </row>
    <row r="7" spans="1:8">
      <c r="A7" s="13" t="s">
        <v>14</v>
      </c>
    </row>
    <row r="8" spans="1:8">
      <c r="A8" s="1"/>
    </row>
    <row r="9" spans="1:8">
      <c r="A9" s="117" t="s">
        <v>24</v>
      </c>
      <c r="B9" s="118" t="s">
        <v>15</v>
      </c>
      <c r="C9" s="119" t="s">
        <v>68</v>
      </c>
      <c r="D9" s="119"/>
      <c r="E9" s="119"/>
      <c r="F9" s="112" t="s">
        <v>90</v>
      </c>
    </row>
    <row r="10" spans="1:8" ht="40.5">
      <c r="A10" s="117"/>
      <c r="B10" s="118"/>
      <c r="C10" s="42" t="s">
        <v>16</v>
      </c>
      <c r="D10" s="42" t="s">
        <v>17</v>
      </c>
      <c r="E10" s="41" t="s">
        <v>11</v>
      </c>
      <c r="F10" s="41"/>
    </row>
    <row r="11" spans="1:8">
      <c r="A11" s="5" t="s">
        <v>18</v>
      </c>
      <c r="B11" s="34" t="s">
        <v>10</v>
      </c>
      <c r="C11" s="50">
        <v>243</v>
      </c>
      <c r="D11" s="50">
        <v>243</v>
      </c>
      <c r="E11" s="50">
        <v>243</v>
      </c>
      <c r="F11" s="50"/>
    </row>
    <row r="12" spans="1:8" ht="25.5">
      <c r="A12" s="10" t="s">
        <v>20</v>
      </c>
      <c r="B12" s="34" t="s">
        <v>2</v>
      </c>
      <c r="C12" s="27">
        <f>(C13-C32)/C11</f>
        <v>806.33744855967075</v>
      </c>
      <c r="D12" s="27">
        <f t="shared" ref="D12:E12" si="0">(D13-D32)/D11</f>
        <v>577.89711934156378</v>
      </c>
      <c r="E12" s="27">
        <f t="shared" si="0"/>
        <v>584.36213991769546</v>
      </c>
      <c r="F12" s="27"/>
    </row>
    <row r="13" spans="1:8" ht="25.5">
      <c r="A13" s="5" t="s">
        <v>147</v>
      </c>
      <c r="B13" s="34" t="s">
        <v>2</v>
      </c>
      <c r="C13" s="80">
        <f>C15+C29+C30+C31+C32+C33</f>
        <v>200372</v>
      </c>
      <c r="D13" s="80">
        <f>D15+D29+D30+D31+D32+D33</f>
        <v>144861</v>
      </c>
      <c r="E13" s="80">
        <f>E15+E29+E30+E31+E32+E33</f>
        <v>147161.5</v>
      </c>
      <c r="F13" s="80"/>
    </row>
    <row r="14" spans="1:8">
      <c r="A14" s="8" t="s">
        <v>0</v>
      </c>
      <c r="B14" s="35"/>
      <c r="C14" s="25"/>
      <c r="D14" s="25">
        <f t="shared" ref="D14" si="1">C14</f>
        <v>0</v>
      </c>
      <c r="E14" s="25"/>
      <c r="F14" s="25"/>
      <c r="H14" s="15"/>
    </row>
    <row r="15" spans="1:8" ht="25.5">
      <c r="A15" s="5" t="s">
        <v>146</v>
      </c>
      <c r="B15" s="34" t="s">
        <v>2</v>
      </c>
      <c r="C15" s="79">
        <f>C17+C20+C23+C26</f>
        <v>160700</v>
      </c>
      <c r="D15" s="79">
        <f t="shared" ref="D15:F15" si="2">D17+D20+D23+D26</f>
        <v>112237</v>
      </c>
      <c r="E15" s="79">
        <f t="shared" si="2"/>
        <v>112235</v>
      </c>
      <c r="F15" s="79">
        <f t="shared" si="2"/>
        <v>27074.6</v>
      </c>
    </row>
    <row r="16" spans="1:8">
      <c r="A16" s="8" t="s">
        <v>1</v>
      </c>
      <c r="B16" s="35"/>
      <c r="C16" s="27"/>
      <c r="D16" s="27"/>
      <c r="E16" s="27"/>
      <c r="F16" s="27"/>
    </row>
    <row r="17" spans="1:17" s="18" customFormat="1" ht="25.5">
      <c r="A17" s="20" t="s">
        <v>25</v>
      </c>
      <c r="B17" s="34" t="s">
        <v>2</v>
      </c>
      <c r="C17" s="48">
        <v>10000</v>
      </c>
      <c r="D17" s="48">
        <v>5170</v>
      </c>
      <c r="E17" s="48">
        <v>5169.5</v>
      </c>
      <c r="F17" s="48">
        <v>1389</v>
      </c>
      <c r="G17" s="29"/>
    </row>
    <row r="18" spans="1:17" s="18" customFormat="1">
      <c r="A18" s="21" t="s">
        <v>4</v>
      </c>
      <c r="B18" s="36" t="s">
        <v>3</v>
      </c>
      <c r="C18" s="26">
        <v>4</v>
      </c>
      <c r="D18" s="26">
        <v>4</v>
      </c>
      <c r="E18" s="26">
        <v>4</v>
      </c>
      <c r="F18" s="26">
        <v>4</v>
      </c>
      <c r="G18" s="29"/>
    </row>
    <row r="19" spans="1:17" s="18" customFormat="1" ht="21.95" customHeight="1">
      <c r="A19" s="21" t="s">
        <v>22</v>
      </c>
      <c r="B19" s="34" t="s">
        <v>23</v>
      </c>
      <c r="C19" s="27">
        <f>C17/C18/12*1000</f>
        <v>208333.33333333334</v>
      </c>
      <c r="D19" s="27">
        <f>D17*1000/9/D18</f>
        <v>143611.11111111112</v>
      </c>
      <c r="E19" s="27">
        <f>E17*1000/9/E18</f>
        <v>143597.22222222222</v>
      </c>
      <c r="F19" s="27"/>
      <c r="G19" s="29"/>
    </row>
    <row r="20" spans="1:17" s="18" customFormat="1" ht="25.5">
      <c r="A20" s="20" t="s">
        <v>26</v>
      </c>
      <c r="B20" s="34" t="s">
        <v>2</v>
      </c>
      <c r="C20" s="43">
        <v>108700</v>
      </c>
      <c r="D20" s="43">
        <v>79487</v>
      </c>
      <c r="E20" s="43">
        <v>79486.8</v>
      </c>
      <c r="F20" s="43">
        <v>19937.599999999999</v>
      </c>
      <c r="G20" s="29"/>
    </row>
    <row r="21" spans="1:17">
      <c r="A21" s="10" t="s">
        <v>4</v>
      </c>
      <c r="B21" s="36" t="s">
        <v>3</v>
      </c>
      <c r="C21" s="28">
        <v>40</v>
      </c>
      <c r="D21" s="28">
        <v>45</v>
      </c>
      <c r="E21" s="28">
        <v>45</v>
      </c>
      <c r="F21" s="28">
        <v>45</v>
      </c>
    </row>
    <row r="22" spans="1:17" ht="21.95" customHeight="1">
      <c r="A22" s="10" t="s">
        <v>22</v>
      </c>
      <c r="B22" s="34" t="s">
        <v>23</v>
      </c>
      <c r="C22" s="27">
        <f>C20/C21/12*1000</f>
        <v>226458.33333333334</v>
      </c>
      <c r="D22" s="27">
        <f>D20*1000/9/D21</f>
        <v>196264.19753086418</v>
      </c>
      <c r="E22" s="27">
        <f>E20*1000/9/E21</f>
        <v>196263.70370370368</v>
      </c>
      <c r="F22" s="27"/>
    </row>
    <row r="23" spans="1:17" ht="39">
      <c r="A23" s="14" t="s">
        <v>21</v>
      </c>
      <c r="B23" s="34" t="s">
        <v>2</v>
      </c>
      <c r="C23" s="43">
        <v>9000</v>
      </c>
      <c r="D23" s="43">
        <v>6942</v>
      </c>
      <c r="E23" s="43">
        <v>6941.3</v>
      </c>
      <c r="F23" s="43">
        <v>1592</v>
      </c>
    </row>
    <row r="24" spans="1:17">
      <c r="A24" s="10" t="s">
        <v>4</v>
      </c>
      <c r="B24" s="36" t="s">
        <v>3</v>
      </c>
      <c r="C24" s="28">
        <v>4</v>
      </c>
      <c r="D24" s="28">
        <v>5</v>
      </c>
      <c r="E24" s="28">
        <v>5</v>
      </c>
      <c r="F24" s="28">
        <v>5</v>
      </c>
    </row>
    <row r="25" spans="1:17" ht="21.95" customHeight="1">
      <c r="A25" s="10" t="s">
        <v>22</v>
      </c>
      <c r="B25" s="34" t="s">
        <v>23</v>
      </c>
      <c r="C25" s="27">
        <f>C23/C24/12*1000</f>
        <v>187500</v>
      </c>
      <c r="D25" s="27">
        <f>D23*1000/9/D24</f>
        <v>154266.66666666669</v>
      </c>
      <c r="E25" s="27">
        <f>E23*1000/9/E24</f>
        <v>154251.11111111109</v>
      </c>
      <c r="F25" s="27"/>
    </row>
    <row r="26" spans="1:17" ht="25.5">
      <c r="A26" s="7" t="s">
        <v>19</v>
      </c>
      <c r="B26" s="34" t="s">
        <v>2</v>
      </c>
      <c r="C26" s="43">
        <v>33000</v>
      </c>
      <c r="D26" s="43">
        <v>20638</v>
      </c>
      <c r="E26" s="43">
        <v>20637.400000000001</v>
      </c>
      <c r="F26" s="43">
        <v>4156</v>
      </c>
    </row>
    <row r="27" spans="1:17">
      <c r="A27" s="10" t="s">
        <v>4</v>
      </c>
      <c r="B27" s="36" t="s">
        <v>3</v>
      </c>
      <c r="C27" s="28">
        <v>44</v>
      </c>
      <c r="D27" s="28">
        <v>44</v>
      </c>
      <c r="E27" s="28">
        <v>44</v>
      </c>
      <c r="F27" s="28">
        <v>44</v>
      </c>
    </row>
    <row r="28" spans="1:17" ht="21.95" customHeight="1">
      <c r="A28" s="10" t="s">
        <v>22</v>
      </c>
      <c r="B28" s="34" t="s">
        <v>23</v>
      </c>
      <c r="C28" s="27">
        <f>C26/C27/12*1000</f>
        <v>62500</v>
      </c>
      <c r="D28" s="27">
        <f>D26*1000/9/D27</f>
        <v>52116.161616161611</v>
      </c>
      <c r="E28" s="27">
        <f>E26*1000/9/E27</f>
        <v>52114.646464646466</v>
      </c>
      <c r="F28" s="27"/>
    </row>
    <row r="29" spans="1:17" ht="25.5">
      <c r="A29" s="5" t="s">
        <v>5</v>
      </c>
      <c r="B29" s="34" t="s">
        <v>2</v>
      </c>
      <c r="C29" s="50">
        <v>16800</v>
      </c>
      <c r="D29" s="89">
        <v>11753</v>
      </c>
      <c r="E29" s="89">
        <v>11752.1</v>
      </c>
      <c r="F29" s="89">
        <v>3119.6</v>
      </c>
      <c r="G29" s="44" t="s">
        <v>59</v>
      </c>
      <c r="H29" s="44" t="s">
        <v>67</v>
      </c>
      <c r="I29" s="44" t="s">
        <v>64</v>
      </c>
      <c r="J29" s="49" t="s">
        <v>62</v>
      </c>
      <c r="K29" s="49" t="s">
        <v>66</v>
      </c>
    </row>
    <row r="30" spans="1:17" ht="36.75">
      <c r="A30" s="12" t="s">
        <v>6</v>
      </c>
      <c r="B30" s="34" t="s">
        <v>2</v>
      </c>
      <c r="C30" s="25">
        <v>13852</v>
      </c>
      <c r="D30" s="89">
        <v>11851</v>
      </c>
      <c r="E30" s="89">
        <v>11850.3</v>
      </c>
      <c r="F30" s="89">
        <v>998.6</v>
      </c>
      <c r="G30" s="53">
        <v>166.1</v>
      </c>
      <c r="H30" s="53">
        <v>1602</v>
      </c>
      <c r="I30" s="54">
        <v>4122.5</v>
      </c>
      <c r="J30" s="54">
        <v>36.200000000000003</v>
      </c>
      <c r="K30" s="54">
        <v>0</v>
      </c>
      <c r="L30" s="2" t="s">
        <v>74</v>
      </c>
    </row>
    <row r="31" spans="1:17" ht="25.5">
      <c r="A31" s="12" t="s">
        <v>7</v>
      </c>
      <c r="B31" s="34" t="s">
        <v>2</v>
      </c>
      <c r="C31" s="25"/>
      <c r="D31" s="25"/>
      <c r="E31" s="25"/>
      <c r="F31" s="25">
        <v>0</v>
      </c>
      <c r="G31" s="44">
        <v>166.1</v>
      </c>
      <c r="H31" s="49">
        <v>243.9</v>
      </c>
      <c r="I31" s="49">
        <v>4514.8999999999996</v>
      </c>
      <c r="J31" s="49">
        <v>0</v>
      </c>
      <c r="K31" s="49">
        <v>0</v>
      </c>
      <c r="L31" s="2" t="s">
        <v>72</v>
      </c>
      <c r="Q31" s="77"/>
    </row>
    <row r="32" spans="1:17" ht="36.75">
      <c r="A32" s="12" t="s">
        <v>8</v>
      </c>
      <c r="B32" s="34" t="s">
        <v>2</v>
      </c>
      <c r="C32" s="25">
        <v>4432</v>
      </c>
      <c r="D32" s="89">
        <v>4432</v>
      </c>
      <c r="E32" s="89">
        <v>5161.5</v>
      </c>
      <c r="F32" s="89">
        <v>730</v>
      </c>
      <c r="G32" s="29">
        <v>66.099999999999994</v>
      </c>
      <c r="H32" s="2">
        <v>748.3</v>
      </c>
      <c r="I32" s="2">
        <v>0</v>
      </c>
      <c r="J32" s="2">
        <v>0</v>
      </c>
      <c r="K32" s="2">
        <v>184.2</v>
      </c>
      <c r="L32" s="2" t="s">
        <v>88</v>
      </c>
    </row>
    <row r="33" spans="1:6" ht="57" customHeight="1">
      <c r="A33" s="12" t="s">
        <v>9</v>
      </c>
      <c r="B33" s="34" t="s">
        <v>2</v>
      </c>
      <c r="C33" s="25">
        <v>4588</v>
      </c>
      <c r="D33" s="89">
        <v>4588</v>
      </c>
      <c r="E33" s="89">
        <v>6162.6</v>
      </c>
      <c r="F33" s="89">
        <v>2122.4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0000"/>
  </sheetPr>
  <dimension ref="A1:AD33"/>
  <sheetViews>
    <sheetView topLeftCell="A9" zoomScale="60" zoomScaleNormal="60" workbookViewId="0">
      <selection activeCell="I19" sqref="I19"/>
    </sheetView>
  </sheetViews>
  <sheetFormatPr defaultColWidth="9.140625" defaultRowHeight="20.25"/>
  <cols>
    <col min="1" max="1" width="71.28515625" style="2" customWidth="1"/>
    <col min="2" max="2" width="9.140625" style="3"/>
    <col min="3" max="4" width="12" style="31" customWidth="1"/>
    <col min="5" max="6" width="12.7109375" style="31" customWidth="1"/>
    <col min="7" max="7" width="13.5703125" style="29" customWidth="1"/>
    <col min="8" max="8" width="12" style="29" customWidth="1"/>
    <col min="9" max="9" width="9.140625" style="29"/>
    <col min="10" max="11" width="9.140625" style="2"/>
    <col min="12" max="12" width="13.42578125" style="2" customWidth="1"/>
    <col min="13" max="16384" width="9.140625" style="2"/>
  </cols>
  <sheetData>
    <row r="1" spans="1:30">
      <c r="A1" s="114" t="s">
        <v>12</v>
      </c>
      <c r="B1" s="114"/>
      <c r="C1" s="114"/>
      <c r="D1" s="114"/>
      <c r="E1" s="114"/>
      <c r="F1" s="66"/>
    </row>
    <row r="2" spans="1:30">
      <c r="A2" s="114" t="s">
        <v>91</v>
      </c>
      <c r="B2" s="114"/>
      <c r="C2" s="114"/>
      <c r="D2" s="114"/>
      <c r="E2" s="114"/>
      <c r="F2" s="66"/>
      <c r="AD2" s="2">
        <v>28</v>
      </c>
    </row>
    <row r="3" spans="1:30">
      <c r="A3" s="1"/>
    </row>
    <row r="4" spans="1:30">
      <c r="A4" s="115" t="s">
        <v>31</v>
      </c>
      <c r="B4" s="115"/>
      <c r="C4" s="115"/>
      <c r="D4" s="115"/>
      <c r="E4" s="115"/>
      <c r="F4" s="67"/>
    </row>
    <row r="5" spans="1:30" ht="15.75" customHeight="1">
      <c r="A5" s="116" t="s">
        <v>13</v>
      </c>
      <c r="B5" s="116"/>
      <c r="C5" s="116"/>
      <c r="D5" s="116"/>
      <c r="E5" s="116"/>
      <c r="F5" s="63"/>
    </row>
    <row r="6" spans="1:30">
      <c r="A6" s="4"/>
    </row>
    <row r="7" spans="1:30">
      <c r="A7" s="13" t="s">
        <v>14</v>
      </c>
    </row>
    <row r="8" spans="1:30">
      <c r="A8" s="1"/>
      <c r="L8" s="29"/>
    </row>
    <row r="9" spans="1:30">
      <c r="A9" s="117" t="s">
        <v>24</v>
      </c>
      <c r="B9" s="120" t="s">
        <v>15</v>
      </c>
      <c r="C9" s="119" t="s">
        <v>58</v>
      </c>
      <c r="D9" s="119"/>
      <c r="E9" s="119"/>
      <c r="F9" s="82" t="s">
        <v>89</v>
      </c>
    </row>
    <row r="10" spans="1:30" ht="40.5">
      <c r="A10" s="117"/>
      <c r="B10" s="120"/>
      <c r="C10" s="32" t="s">
        <v>16</v>
      </c>
      <c r="D10" s="32" t="s">
        <v>17</v>
      </c>
      <c r="E10" s="33" t="s">
        <v>11</v>
      </c>
      <c r="F10" s="33"/>
    </row>
    <row r="11" spans="1:30">
      <c r="A11" s="5" t="s">
        <v>18</v>
      </c>
      <c r="B11" s="6" t="s">
        <v>10</v>
      </c>
      <c r="C11" s="43">
        <v>396</v>
      </c>
      <c r="D11" s="43">
        <v>396</v>
      </c>
      <c r="E11" s="43">
        <v>396</v>
      </c>
      <c r="F11" s="43"/>
    </row>
    <row r="12" spans="1:30" ht="25.5">
      <c r="A12" s="10" t="s">
        <v>20</v>
      </c>
      <c r="B12" s="6" t="s">
        <v>2</v>
      </c>
      <c r="C12" s="27">
        <f t="shared" ref="C12" si="0">(C13-C32)/C11</f>
        <v>356.52525252525254</v>
      </c>
      <c r="D12" s="27">
        <f t="shared" ref="D12" si="1">(D13-D32)/D11</f>
        <v>276.92676767676767</v>
      </c>
      <c r="E12" s="27">
        <f>(E13-E32)/E11</f>
        <v>276.920202020202</v>
      </c>
      <c r="F12" s="27"/>
    </row>
    <row r="13" spans="1:30" ht="25.5">
      <c r="A13" s="5" t="s">
        <v>109</v>
      </c>
      <c r="B13" s="6" t="s">
        <v>2</v>
      </c>
      <c r="C13" s="79">
        <f>C15+C29+C30+C31+C32+C33</f>
        <v>172000</v>
      </c>
      <c r="D13" s="79">
        <f>D15+D29+D30+D31+D32+D33</f>
        <v>128637</v>
      </c>
      <c r="E13" s="79">
        <f>E15+E29+E30+E31+E32+E33</f>
        <v>128633.7</v>
      </c>
      <c r="F13" s="27"/>
    </row>
    <row r="14" spans="1:30">
      <c r="A14" s="8" t="s">
        <v>0</v>
      </c>
      <c r="B14" s="9"/>
      <c r="C14" s="27">
        <v>0</v>
      </c>
      <c r="D14" s="27">
        <f t="shared" ref="D14" si="2">C14</f>
        <v>0</v>
      </c>
      <c r="E14" s="27">
        <v>0</v>
      </c>
      <c r="F14" s="27"/>
      <c r="G14" s="38"/>
      <c r="H14" s="31"/>
    </row>
    <row r="15" spans="1:30" ht="25.5">
      <c r="A15" s="5" t="s">
        <v>108</v>
      </c>
      <c r="B15" s="6" t="s">
        <v>2</v>
      </c>
      <c r="C15" s="79">
        <f>C17+C20+C23+C26</f>
        <v>113000</v>
      </c>
      <c r="D15" s="79">
        <f t="shared" ref="D15" si="3">D17+D20+D23+D26</f>
        <v>86287</v>
      </c>
      <c r="E15" s="79">
        <f>E17+E20+E23+E26</f>
        <v>86285.2</v>
      </c>
      <c r="F15" s="79">
        <f>F17+F20+F23+F26</f>
        <v>24037.7</v>
      </c>
      <c r="G15" s="86"/>
    </row>
    <row r="16" spans="1:30">
      <c r="A16" s="8" t="s">
        <v>1</v>
      </c>
      <c r="B16" s="9"/>
      <c r="C16" s="26"/>
      <c r="D16" s="26"/>
      <c r="E16" s="26"/>
      <c r="F16" s="26"/>
      <c r="G16" s="38"/>
    </row>
    <row r="17" spans="1:12" s="18" customFormat="1" ht="25.5">
      <c r="A17" s="20" t="s">
        <v>25</v>
      </c>
      <c r="B17" s="17" t="s">
        <v>2</v>
      </c>
      <c r="C17" s="48">
        <v>8400</v>
      </c>
      <c r="D17" s="48">
        <v>6817</v>
      </c>
      <c r="E17" s="48">
        <v>6816.5</v>
      </c>
      <c r="F17" s="48">
        <v>1960</v>
      </c>
      <c r="G17" s="29"/>
      <c r="H17" s="29"/>
      <c r="I17" s="29"/>
    </row>
    <row r="18" spans="1:12" s="18" customFormat="1">
      <c r="A18" s="21" t="s">
        <v>4</v>
      </c>
      <c r="B18" s="22" t="s">
        <v>3</v>
      </c>
      <c r="C18" s="26">
        <v>4</v>
      </c>
      <c r="D18" s="26">
        <v>4</v>
      </c>
      <c r="E18" s="26">
        <v>4</v>
      </c>
      <c r="F18" s="26">
        <v>3</v>
      </c>
      <c r="G18" s="29"/>
      <c r="H18" s="29"/>
      <c r="I18" s="29"/>
    </row>
    <row r="19" spans="1:12" s="18" customFormat="1" ht="21.95" customHeight="1">
      <c r="A19" s="21" t="s">
        <v>22</v>
      </c>
      <c r="B19" s="17" t="s">
        <v>23</v>
      </c>
      <c r="C19" s="27">
        <f>C17*1000/12/C18</f>
        <v>175000</v>
      </c>
      <c r="D19" s="27">
        <f>D17*1000/9/D18</f>
        <v>189361.11111111112</v>
      </c>
      <c r="E19" s="27">
        <f>E17*1000/9/E18</f>
        <v>189347.22222222222</v>
      </c>
      <c r="F19" s="27"/>
      <c r="G19" s="29"/>
      <c r="H19" s="29"/>
      <c r="I19" s="29"/>
    </row>
    <row r="20" spans="1:12" s="18" customFormat="1" ht="25.5">
      <c r="A20" s="20" t="s">
        <v>26</v>
      </c>
      <c r="B20" s="17" t="s">
        <v>2</v>
      </c>
      <c r="C20" s="48">
        <v>77500</v>
      </c>
      <c r="D20" s="48">
        <v>61700</v>
      </c>
      <c r="E20" s="48">
        <v>61699.8</v>
      </c>
      <c r="F20" s="48">
        <v>17517.7</v>
      </c>
      <c r="G20" s="29"/>
      <c r="H20" s="29"/>
      <c r="I20" s="29" t="s">
        <v>27</v>
      </c>
    </row>
    <row r="21" spans="1:12" s="18" customFormat="1">
      <c r="A21" s="21" t="s">
        <v>4</v>
      </c>
      <c r="B21" s="22" t="s">
        <v>3</v>
      </c>
      <c r="C21" s="26">
        <v>36</v>
      </c>
      <c r="D21" s="26">
        <v>36</v>
      </c>
      <c r="E21" s="26">
        <v>36</v>
      </c>
      <c r="F21" s="26">
        <v>33</v>
      </c>
      <c r="G21" s="29"/>
      <c r="H21" s="29"/>
      <c r="I21" s="29"/>
    </row>
    <row r="22" spans="1:12" ht="21.95" customHeight="1">
      <c r="A22" s="10" t="s">
        <v>22</v>
      </c>
      <c r="B22" s="6" t="s">
        <v>23</v>
      </c>
      <c r="C22" s="27">
        <f>C20*1000/12/C21</f>
        <v>179398.14814814815</v>
      </c>
      <c r="D22" s="27">
        <f>D20*1000/9/D21</f>
        <v>190432.09876543211</v>
      </c>
      <c r="E22" s="27">
        <f>E20*1000/9/E21</f>
        <v>190431.48148148146</v>
      </c>
      <c r="F22" s="27"/>
      <c r="I22" s="29" t="s">
        <v>27</v>
      </c>
    </row>
    <row r="23" spans="1:12" ht="39">
      <c r="A23" s="14" t="s">
        <v>21</v>
      </c>
      <c r="B23" s="6" t="s">
        <v>2</v>
      </c>
      <c r="C23" s="48">
        <v>8800</v>
      </c>
      <c r="D23" s="48">
        <v>5736</v>
      </c>
      <c r="E23" s="48">
        <v>5735.4</v>
      </c>
      <c r="F23" s="48">
        <v>1360</v>
      </c>
    </row>
    <row r="24" spans="1:12">
      <c r="A24" s="10" t="s">
        <v>4</v>
      </c>
      <c r="B24" s="11" t="s">
        <v>3</v>
      </c>
      <c r="C24" s="26">
        <v>7</v>
      </c>
      <c r="D24" s="26">
        <v>7</v>
      </c>
      <c r="E24" s="26">
        <v>7</v>
      </c>
      <c r="F24" s="26">
        <v>5</v>
      </c>
    </row>
    <row r="25" spans="1:12" ht="21.95" customHeight="1">
      <c r="A25" s="10" t="s">
        <v>22</v>
      </c>
      <c r="B25" s="6" t="s">
        <v>23</v>
      </c>
      <c r="C25" s="27">
        <f>C23*1000/12/C24</f>
        <v>104761.90476190476</v>
      </c>
      <c r="D25" s="27">
        <f>D23*1000/9/D24</f>
        <v>91047.619047619053</v>
      </c>
      <c r="E25" s="27">
        <f>E23*1000/9/E24</f>
        <v>91038.095238095237</v>
      </c>
      <c r="F25" s="27"/>
    </row>
    <row r="26" spans="1:12" ht="25.5">
      <c r="A26" s="7" t="s">
        <v>19</v>
      </c>
      <c r="B26" s="6" t="s">
        <v>2</v>
      </c>
      <c r="C26" s="48">
        <v>18300</v>
      </c>
      <c r="D26" s="48">
        <v>12034</v>
      </c>
      <c r="E26" s="48">
        <v>12033.5</v>
      </c>
      <c r="F26" s="48">
        <v>3200</v>
      </c>
    </row>
    <row r="27" spans="1:12">
      <c r="A27" s="10" t="s">
        <v>4</v>
      </c>
      <c r="B27" s="11" t="s">
        <v>3</v>
      </c>
      <c r="C27" s="26">
        <v>24</v>
      </c>
      <c r="D27" s="26">
        <v>24</v>
      </c>
      <c r="E27" s="26">
        <v>24</v>
      </c>
      <c r="F27" s="26">
        <v>20</v>
      </c>
    </row>
    <row r="28" spans="1:12" ht="21.95" customHeight="1">
      <c r="A28" s="10" t="s">
        <v>22</v>
      </c>
      <c r="B28" s="6" t="s">
        <v>23</v>
      </c>
      <c r="C28" s="27">
        <f>C26*1000/12/C27</f>
        <v>63541.666666666664</v>
      </c>
      <c r="D28" s="27">
        <f>D26*1000/9/D27</f>
        <v>55712.962962962956</v>
      </c>
      <c r="E28" s="27">
        <f>E26*1000/9/E27</f>
        <v>55710.648148148146</v>
      </c>
      <c r="F28" s="27"/>
    </row>
    <row r="29" spans="1:12" ht="25.5">
      <c r="A29" s="5" t="s">
        <v>5</v>
      </c>
      <c r="B29" s="6" t="s">
        <v>2</v>
      </c>
      <c r="C29" s="43">
        <v>12600</v>
      </c>
      <c r="D29" s="85">
        <v>9251</v>
      </c>
      <c r="E29" s="85">
        <v>9250.7999999999993</v>
      </c>
      <c r="F29" s="85">
        <v>2521.6</v>
      </c>
      <c r="G29" s="44" t="s">
        <v>59</v>
      </c>
      <c r="H29" s="44" t="s">
        <v>67</v>
      </c>
      <c r="I29" s="44" t="s">
        <v>64</v>
      </c>
      <c r="J29" s="49" t="s">
        <v>62</v>
      </c>
      <c r="K29" s="49" t="s">
        <v>66</v>
      </c>
    </row>
    <row r="30" spans="1:12" ht="36.75">
      <c r="A30" s="12" t="s">
        <v>6</v>
      </c>
      <c r="B30" s="6" t="s">
        <v>2</v>
      </c>
      <c r="C30" s="27">
        <v>9578</v>
      </c>
      <c r="D30" s="85">
        <v>8745</v>
      </c>
      <c r="E30" s="85">
        <v>8744.9</v>
      </c>
      <c r="F30" s="85">
        <v>576.20000000000005</v>
      </c>
      <c r="G30" s="69">
        <v>280.39999999999998</v>
      </c>
      <c r="H30" s="69">
        <v>4145.3999999999996</v>
      </c>
      <c r="I30" s="69">
        <v>2322</v>
      </c>
      <c r="J30" s="71">
        <v>37.1</v>
      </c>
      <c r="K30" s="71">
        <v>42.4</v>
      </c>
      <c r="L30" s="2" t="s">
        <v>74</v>
      </c>
    </row>
    <row r="31" spans="1:12" ht="25.5">
      <c r="A31" s="12" t="s">
        <v>7</v>
      </c>
      <c r="B31" s="6" t="s">
        <v>2</v>
      </c>
      <c r="C31" s="27">
        <v>500</v>
      </c>
      <c r="D31" s="27"/>
      <c r="E31" s="27"/>
      <c r="F31" s="27"/>
      <c r="G31" s="69">
        <v>361.8</v>
      </c>
      <c r="H31" s="69">
        <v>109.1</v>
      </c>
      <c r="I31" s="69">
        <v>765.5</v>
      </c>
      <c r="J31" s="71">
        <v>50</v>
      </c>
      <c r="K31" s="71">
        <v>55</v>
      </c>
      <c r="L31" s="2" t="s">
        <v>72</v>
      </c>
    </row>
    <row r="32" spans="1:12" ht="36.75">
      <c r="A32" s="12" t="s">
        <v>8</v>
      </c>
      <c r="B32" s="6" t="s">
        <v>2</v>
      </c>
      <c r="C32" s="27">
        <v>30816</v>
      </c>
      <c r="D32" s="85">
        <v>18974</v>
      </c>
      <c r="E32" s="85">
        <v>18973.3</v>
      </c>
      <c r="F32" s="85">
        <v>18973.3</v>
      </c>
      <c r="G32" s="88">
        <v>161.80000000000001</v>
      </c>
      <c r="H32" s="88">
        <v>104.3</v>
      </c>
      <c r="I32" s="88">
        <v>204.1</v>
      </c>
      <c r="J32" s="60">
        <v>50</v>
      </c>
      <c r="K32" s="60">
        <v>56</v>
      </c>
      <c r="L32" s="60" t="s">
        <v>88</v>
      </c>
    </row>
    <row r="33" spans="1:6" ht="54" customHeight="1">
      <c r="A33" s="12" t="s">
        <v>9</v>
      </c>
      <c r="B33" s="6" t="s">
        <v>2</v>
      </c>
      <c r="C33" s="27">
        <v>5506</v>
      </c>
      <c r="D33" s="85">
        <v>5380</v>
      </c>
      <c r="E33" s="85">
        <v>5379.5</v>
      </c>
      <c r="F33" s="85">
        <v>1354.3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0000"/>
  </sheetPr>
  <dimension ref="A1:L33"/>
  <sheetViews>
    <sheetView topLeftCell="A14" zoomScale="70" zoomScaleNormal="70" workbookViewId="0">
      <selection activeCell="P31" sqref="P31"/>
    </sheetView>
  </sheetViews>
  <sheetFormatPr defaultColWidth="9.140625" defaultRowHeight="20.25"/>
  <cols>
    <col min="1" max="1" width="69.42578125" style="2" customWidth="1"/>
    <col min="2" max="2" width="9.140625" style="3"/>
    <col min="3" max="3" width="13.42578125" style="31" customWidth="1"/>
    <col min="4" max="4" width="12" style="31" customWidth="1"/>
    <col min="5" max="6" width="13.42578125" style="37" customWidth="1"/>
    <col min="7" max="7" width="13.28515625" style="29" customWidth="1"/>
    <col min="8" max="8" width="12" style="29" customWidth="1"/>
    <col min="9" max="9" width="9.140625" style="29"/>
    <col min="10" max="11" width="9.140625" style="2"/>
    <col min="12" max="12" width="11.5703125" style="2" customWidth="1"/>
    <col min="13" max="16384" width="9.140625" style="2"/>
  </cols>
  <sheetData>
    <row r="1" spans="1:12">
      <c r="A1" s="114" t="s">
        <v>12</v>
      </c>
      <c r="B1" s="114"/>
      <c r="C1" s="114"/>
      <c r="D1" s="114"/>
      <c r="E1" s="114"/>
      <c r="F1" s="66"/>
    </row>
    <row r="2" spans="1:12">
      <c r="A2" s="114" t="s">
        <v>91</v>
      </c>
      <c r="B2" s="114"/>
      <c r="C2" s="114"/>
      <c r="D2" s="114"/>
      <c r="E2" s="114"/>
      <c r="F2" s="66"/>
    </row>
    <row r="3" spans="1:12">
      <c r="A3" s="1"/>
    </row>
    <row r="4" spans="1:12" ht="40.5" customHeight="1">
      <c r="A4" s="121" t="s">
        <v>32</v>
      </c>
      <c r="B4" s="121"/>
      <c r="C4" s="121"/>
      <c r="D4" s="121"/>
      <c r="E4" s="121"/>
      <c r="F4" s="62"/>
    </row>
    <row r="5" spans="1:12" ht="15.75" customHeight="1">
      <c r="A5" s="116" t="s">
        <v>13</v>
      </c>
      <c r="B5" s="116"/>
      <c r="C5" s="116"/>
      <c r="D5" s="116"/>
      <c r="E5" s="116"/>
      <c r="F5" s="63"/>
    </row>
    <row r="6" spans="1:12">
      <c r="A6" s="4"/>
    </row>
    <row r="7" spans="1:12">
      <c r="A7" s="13" t="s">
        <v>14</v>
      </c>
    </row>
    <row r="8" spans="1:12">
      <c r="A8" s="1"/>
      <c r="L8" s="29"/>
    </row>
    <row r="9" spans="1:12">
      <c r="A9" s="117" t="s">
        <v>24</v>
      </c>
      <c r="B9" s="120" t="s">
        <v>15</v>
      </c>
      <c r="C9" s="119" t="s">
        <v>58</v>
      </c>
      <c r="D9" s="119"/>
      <c r="E9" s="119"/>
      <c r="F9" s="75" t="s">
        <v>90</v>
      </c>
    </row>
    <row r="10" spans="1:12" ht="40.5">
      <c r="A10" s="117"/>
      <c r="B10" s="120"/>
      <c r="C10" s="32" t="s">
        <v>16</v>
      </c>
      <c r="D10" s="32" t="s">
        <v>17</v>
      </c>
      <c r="E10" s="33" t="s">
        <v>11</v>
      </c>
      <c r="F10" s="33"/>
    </row>
    <row r="11" spans="1:12">
      <c r="A11" s="5" t="s">
        <v>18</v>
      </c>
      <c r="B11" s="6" t="s">
        <v>10</v>
      </c>
      <c r="C11" s="43">
        <v>756</v>
      </c>
      <c r="D11" s="43">
        <v>756</v>
      </c>
      <c r="E11" s="43">
        <v>756</v>
      </c>
      <c r="F11" s="43"/>
    </row>
    <row r="12" spans="1:12" ht="25.5">
      <c r="A12" s="10" t="s">
        <v>20</v>
      </c>
      <c r="B12" s="6" t="s">
        <v>2</v>
      </c>
      <c r="C12" s="27">
        <f>(C13-C32)/C11</f>
        <v>397.728835978836</v>
      </c>
      <c r="D12" s="27">
        <f t="shared" ref="D12:E12" si="0">(D13-D32)/D11</f>
        <v>281.125</v>
      </c>
      <c r="E12" s="27">
        <f t="shared" si="0"/>
        <v>281.12063492063487</v>
      </c>
      <c r="F12" s="27"/>
    </row>
    <row r="13" spans="1:12" ht="25.5">
      <c r="A13" s="5" t="s">
        <v>95</v>
      </c>
      <c r="B13" s="6" t="s">
        <v>2</v>
      </c>
      <c r="C13" s="79">
        <f>C15+C29+C30+C31+C32+C33</f>
        <v>318000</v>
      </c>
      <c r="D13" s="79">
        <f>D15+D29+D30+D31+D32+D33</f>
        <v>229875.5</v>
      </c>
      <c r="E13" s="79">
        <f>E15+E29+E30+E31+E32+E33</f>
        <v>229872.09999999995</v>
      </c>
      <c r="F13" s="27"/>
    </row>
    <row r="14" spans="1:12">
      <c r="A14" s="8" t="s">
        <v>0</v>
      </c>
      <c r="B14" s="9"/>
      <c r="C14" s="27">
        <v>0</v>
      </c>
      <c r="D14" s="27">
        <f t="shared" ref="D14:D16" si="1">C14</f>
        <v>0</v>
      </c>
      <c r="E14" s="27">
        <v>0</v>
      </c>
      <c r="F14" s="27"/>
      <c r="H14" s="31"/>
    </row>
    <row r="15" spans="1:12" ht="25.5">
      <c r="A15" s="5" t="s">
        <v>92</v>
      </c>
      <c r="B15" s="6" t="s">
        <v>2</v>
      </c>
      <c r="C15" s="79">
        <f>C17+C20+C23+C26</f>
        <v>235500</v>
      </c>
      <c r="D15" s="79">
        <f t="shared" ref="D15" si="2">D17+D20+D23+D26</f>
        <v>175884</v>
      </c>
      <c r="E15" s="79">
        <f>E17+E20+E23+E26</f>
        <v>175882.69999999998</v>
      </c>
      <c r="F15" s="79">
        <f>F17+F20+F23+F26</f>
        <v>43606.5</v>
      </c>
      <c r="G15" s="70"/>
    </row>
    <row r="16" spans="1:12">
      <c r="A16" s="8" t="s">
        <v>1</v>
      </c>
      <c r="B16" s="9"/>
      <c r="C16" s="27">
        <v>0</v>
      </c>
      <c r="D16" s="27">
        <f t="shared" si="1"/>
        <v>0</v>
      </c>
      <c r="E16" s="27">
        <v>0</v>
      </c>
      <c r="F16" s="27"/>
    </row>
    <row r="17" spans="1:12" s="18" customFormat="1" ht="25.5">
      <c r="A17" s="20" t="s">
        <v>25</v>
      </c>
      <c r="B17" s="17" t="s">
        <v>2</v>
      </c>
      <c r="C17" s="43">
        <v>17800</v>
      </c>
      <c r="D17" s="43">
        <v>13238</v>
      </c>
      <c r="E17" s="43">
        <v>13238</v>
      </c>
      <c r="F17" s="43">
        <v>3804.8</v>
      </c>
      <c r="G17" s="29"/>
      <c r="H17" s="29"/>
      <c r="I17" s="29"/>
    </row>
    <row r="18" spans="1:12" s="18" customFormat="1">
      <c r="A18" s="21" t="s">
        <v>4</v>
      </c>
      <c r="B18" s="22" t="s">
        <v>3</v>
      </c>
      <c r="C18" s="28">
        <v>8</v>
      </c>
      <c r="D18" s="27">
        <v>7</v>
      </c>
      <c r="E18" s="27">
        <v>7</v>
      </c>
      <c r="F18" s="27">
        <v>7</v>
      </c>
      <c r="G18" s="29"/>
      <c r="H18" s="29"/>
      <c r="I18" s="29"/>
    </row>
    <row r="19" spans="1:12" s="18" customFormat="1" ht="21.95" customHeight="1">
      <c r="A19" s="21" t="s">
        <v>22</v>
      </c>
      <c r="B19" s="17" t="s">
        <v>23</v>
      </c>
      <c r="C19" s="27">
        <f>C17/C18/12*1000</f>
        <v>185416.66666666666</v>
      </c>
      <c r="D19" s="27">
        <f>D17*1000/9/D18</f>
        <v>210126.98412698414</v>
      </c>
      <c r="E19" s="27">
        <f>E17*1000/9/E18</f>
        <v>210126.98412698414</v>
      </c>
      <c r="F19" s="27"/>
      <c r="G19" s="29"/>
      <c r="H19" s="31"/>
      <c r="I19" s="29"/>
    </row>
    <row r="20" spans="1:12" s="18" customFormat="1" ht="25.5">
      <c r="A20" s="20" t="s">
        <v>26</v>
      </c>
      <c r="B20" s="17" t="s">
        <v>2</v>
      </c>
      <c r="C20" s="43">
        <v>157000</v>
      </c>
      <c r="D20" s="43">
        <v>119742</v>
      </c>
      <c r="E20" s="43">
        <v>119741.4</v>
      </c>
      <c r="F20" s="43">
        <v>27792.799999999999</v>
      </c>
      <c r="G20" s="29"/>
      <c r="H20" s="29"/>
      <c r="I20" s="29"/>
    </row>
    <row r="21" spans="1:12" s="18" customFormat="1">
      <c r="A21" s="21" t="s">
        <v>4</v>
      </c>
      <c r="B21" s="22" t="s">
        <v>3</v>
      </c>
      <c r="C21" s="28">
        <v>65</v>
      </c>
      <c r="D21" s="27">
        <v>65</v>
      </c>
      <c r="E21" s="27">
        <v>65</v>
      </c>
      <c r="F21" s="27">
        <v>51</v>
      </c>
      <c r="G21" s="29"/>
      <c r="H21" s="29"/>
      <c r="I21" s="29"/>
    </row>
    <row r="22" spans="1:12" ht="21.95" customHeight="1">
      <c r="A22" s="10" t="s">
        <v>22</v>
      </c>
      <c r="B22" s="6" t="s">
        <v>23</v>
      </c>
      <c r="C22" s="27">
        <f>C20*1000/12/C21</f>
        <v>201282.05128205128</v>
      </c>
      <c r="D22" s="27">
        <f>D20*1000/9/D21</f>
        <v>204687.17948717947</v>
      </c>
      <c r="E22" s="27">
        <f>E20*1000/9/E21</f>
        <v>204686.15384615384</v>
      </c>
      <c r="F22" s="27"/>
    </row>
    <row r="23" spans="1:12" ht="39">
      <c r="A23" s="14" t="s">
        <v>21</v>
      </c>
      <c r="B23" s="6" t="s">
        <v>2</v>
      </c>
      <c r="C23" s="43">
        <v>14100</v>
      </c>
      <c r="D23" s="43">
        <v>9174</v>
      </c>
      <c r="E23" s="43">
        <v>9173.7999999999993</v>
      </c>
      <c r="F23" s="43">
        <v>2061</v>
      </c>
    </row>
    <row r="24" spans="1:12">
      <c r="A24" s="10" t="s">
        <v>4</v>
      </c>
      <c r="B24" s="11" t="s">
        <v>3</v>
      </c>
      <c r="C24" s="28">
        <v>7</v>
      </c>
      <c r="D24" s="27">
        <v>7</v>
      </c>
      <c r="E24" s="27">
        <v>7</v>
      </c>
      <c r="F24" s="27">
        <v>5</v>
      </c>
    </row>
    <row r="25" spans="1:12" ht="21.95" customHeight="1">
      <c r="A25" s="10" t="s">
        <v>22</v>
      </c>
      <c r="B25" s="6" t="s">
        <v>23</v>
      </c>
      <c r="C25" s="27">
        <f>C23/C24/12*1000</f>
        <v>167857.14285714287</v>
      </c>
      <c r="D25" s="27">
        <f>D23*1000/9/D24</f>
        <v>145619.04761904763</v>
      </c>
      <c r="E25" s="27">
        <f>E23*1000/9/E24</f>
        <v>145615.87301587302</v>
      </c>
      <c r="F25" s="27"/>
    </row>
    <row r="26" spans="1:12" ht="25.5">
      <c r="A26" s="7" t="s">
        <v>19</v>
      </c>
      <c r="B26" s="6" t="s">
        <v>2</v>
      </c>
      <c r="C26" s="43">
        <v>46600</v>
      </c>
      <c r="D26" s="43">
        <v>33730</v>
      </c>
      <c r="E26" s="43">
        <v>33729.5</v>
      </c>
      <c r="F26" s="43">
        <v>9947.9</v>
      </c>
    </row>
    <row r="27" spans="1:12">
      <c r="A27" s="10" t="s">
        <v>4</v>
      </c>
      <c r="B27" s="11" t="s">
        <v>3</v>
      </c>
      <c r="C27" s="28">
        <v>65</v>
      </c>
      <c r="D27" s="27">
        <v>60</v>
      </c>
      <c r="E27" s="27">
        <v>60</v>
      </c>
      <c r="F27" s="27">
        <v>58</v>
      </c>
    </row>
    <row r="28" spans="1:12" ht="21.95" customHeight="1">
      <c r="A28" s="10" t="s">
        <v>22</v>
      </c>
      <c r="B28" s="6" t="s">
        <v>23</v>
      </c>
      <c r="C28" s="27">
        <f>C26/C27/12*1000</f>
        <v>59743.589743589742</v>
      </c>
      <c r="D28" s="27">
        <f>D26*1000/9/D27</f>
        <v>62462.962962962964</v>
      </c>
      <c r="E28" s="27">
        <f>E26*1000/9/E27</f>
        <v>62462.037037037036</v>
      </c>
      <c r="F28" s="27"/>
    </row>
    <row r="29" spans="1:12" ht="25.5">
      <c r="A29" s="5" t="s">
        <v>5</v>
      </c>
      <c r="B29" s="6" t="s">
        <v>2</v>
      </c>
      <c r="C29" s="43">
        <v>19500</v>
      </c>
      <c r="D29" s="85">
        <v>17040</v>
      </c>
      <c r="E29" s="85">
        <v>17038.8</v>
      </c>
      <c r="F29" s="85">
        <v>4574.3</v>
      </c>
      <c r="G29" s="44" t="s">
        <v>59</v>
      </c>
      <c r="H29" s="44" t="s">
        <v>67</v>
      </c>
      <c r="I29" s="44" t="s">
        <v>64</v>
      </c>
      <c r="J29" s="49" t="s">
        <v>62</v>
      </c>
      <c r="K29" s="49" t="s">
        <v>66</v>
      </c>
    </row>
    <row r="30" spans="1:12" ht="36.75">
      <c r="A30" s="12" t="s">
        <v>6</v>
      </c>
      <c r="B30" s="6" t="s">
        <v>2</v>
      </c>
      <c r="C30" s="27">
        <v>25916</v>
      </c>
      <c r="D30" s="87">
        <v>9212</v>
      </c>
      <c r="E30" s="87">
        <v>9211.2999999999993</v>
      </c>
      <c r="F30" s="87">
        <v>1196.4000000000001</v>
      </c>
      <c r="G30" s="44">
        <v>365.5</v>
      </c>
      <c r="H30" s="44">
        <v>952.9</v>
      </c>
      <c r="I30" s="44">
        <v>4450.3</v>
      </c>
      <c r="J30" s="49">
        <v>35.799999999999997</v>
      </c>
      <c r="K30" s="49">
        <v>48.6</v>
      </c>
      <c r="L30" s="2" t="s">
        <v>74</v>
      </c>
    </row>
    <row r="31" spans="1:12" ht="25.5">
      <c r="A31" s="12" t="s">
        <v>7</v>
      </c>
      <c r="B31" s="6" t="s">
        <v>2</v>
      </c>
      <c r="C31" s="27">
        <v>2500</v>
      </c>
      <c r="D31" s="87">
        <v>12.5</v>
      </c>
      <c r="E31" s="87">
        <v>12.5</v>
      </c>
      <c r="F31" s="87">
        <v>0</v>
      </c>
      <c r="G31" s="44">
        <v>385.1</v>
      </c>
      <c r="H31" s="44">
        <v>265.60000000000002</v>
      </c>
      <c r="I31" s="44">
        <v>1469</v>
      </c>
      <c r="J31" s="49">
        <v>18.7</v>
      </c>
      <c r="K31" s="49">
        <v>23.4</v>
      </c>
      <c r="L31" s="2" t="s">
        <v>72</v>
      </c>
    </row>
    <row r="32" spans="1:12" ht="36.75">
      <c r="A32" s="12" t="s">
        <v>8</v>
      </c>
      <c r="B32" s="6" t="s">
        <v>2</v>
      </c>
      <c r="C32" s="27">
        <v>17317</v>
      </c>
      <c r="D32" s="87">
        <v>17345</v>
      </c>
      <c r="E32" s="87">
        <v>17344.900000000001</v>
      </c>
      <c r="F32" s="87">
        <v>1812.1</v>
      </c>
      <c r="G32" s="88">
        <v>165.5</v>
      </c>
      <c r="H32" s="88">
        <v>492.6</v>
      </c>
      <c r="I32" s="88">
        <v>460.9</v>
      </c>
      <c r="J32" s="60">
        <v>31.8</v>
      </c>
      <c r="K32" s="60">
        <v>45.6</v>
      </c>
      <c r="L32" s="2" t="s">
        <v>88</v>
      </c>
    </row>
    <row r="33" spans="1:6" ht="60" customHeight="1">
      <c r="A33" s="12" t="s">
        <v>9</v>
      </c>
      <c r="B33" s="6" t="s">
        <v>2</v>
      </c>
      <c r="C33" s="27">
        <v>17267</v>
      </c>
      <c r="D33" s="87">
        <v>10382</v>
      </c>
      <c r="E33" s="87">
        <v>10381.9</v>
      </c>
      <c r="F33" s="87">
        <v>3577.5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0000"/>
  </sheetPr>
  <dimension ref="A1:M33"/>
  <sheetViews>
    <sheetView topLeftCell="A14" zoomScale="70" zoomScaleNormal="70" workbookViewId="0">
      <selection activeCell="M33" sqref="M33"/>
    </sheetView>
  </sheetViews>
  <sheetFormatPr defaultColWidth="9.140625" defaultRowHeight="20.25"/>
  <cols>
    <col min="1" max="1" width="69.42578125" style="2" customWidth="1"/>
    <col min="2" max="2" width="9.140625" style="30"/>
    <col min="3" max="4" width="12" style="31" customWidth="1"/>
    <col min="5" max="6" width="12.85546875" style="31" customWidth="1"/>
    <col min="7" max="7" width="10.28515625" style="29" customWidth="1"/>
    <col min="8" max="8" width="12" style="29" customWidth="1"/>
    <col min="9" max="16384" width="9.140625" style="2"/>
  </cols>
  <sheetData>
    <row r="1" spans="1:12">
      <c r="A1" s="114" t="s">
        <v>12</v>
      </c>
      <c r="B1" s="114"/>
      <c r="C1" s="114"/>
      <c r="D1" s="114"/>
      <c r="E1" s="114"/>
      <c r="F1" s="56"/>
    </row>
    <row r="2" spans="1:12">
      <c r="A2" s="114" t="s">
        <v>91</v>
      </c>
      <c r="B2" s="114"/>
      <c r="C2" s="114"/>
      <c r="D2" s="114"/>
      <c r="E2" s="114"/>
      <c r="F2" s="56"/>
    </row>
    <row r="3" spans="1:12">
      <c r="A3" s="1"/>
    </row>
    <row r="4" spans="1:12" ht="36.75" customHeight="1">
      <c r="A4" s="121" t="s">
        <v>33</v>
      </c>
      <c r="B4" s="121"/>
      <c r="C4" s="121"/>
      <c r="D4" s="121"/>
      <c r="E4" s="121"/>
      <c r="F4" s="62"/>
    </row>
    <row r="5" spans="1:12" ht="15.75" customHeight="1">
      <c r="A5" s="116" t="s">
        <v>13</v>
      </c>
      <c r="B5" s="116"/>
      <c r="C5" s="116"/>
      <c r="D5" s="116"/>
      <c r="E5" s="116"/>
      <c r="F5" s="63"/>
    </row>
    <row r="6" spans="1:12">
      <c r="A6" s="4"/>
    </row>
    <row r="7" spans="1:12">
      <c r="A7" s="13" t="s">
        <v>14</v>
      </c>
      <c r="L7" s="29"/>
    </row>
    <row r="8" spans="1:12">
      <c r="A8" s="1"/>
    </row>
    <row r="9" spans="1:12">
      <c r="A9" s="117" t="s">
        <v>24</v>
      </c>
      <c r="B9" s="118" t="s">
        <v>15</v>
      </c>
      <c r="C9" s="119" t="s">
        <v>58</v>
      </c>
      <c r="D9" s="119"/>
      <c r="E9" s="119"/>
      <c r="F9" s="90" t="s">
        <v>110</v>
      </c>
    </row>
    <row r="10" spans="1:12" ht="40.5">
      <c r="A10" s="117"/>
      <c r="B10" s="118"/>
      <c r="C10" s="32" t="s">
        <v>16</v>
      </c>
      <c r="D10" s="32" t="s">
        <v>17</v>
      </c>
      <c r="E10" s="33" t="s">
        <v>11</v>
      </c>
      <c r="F10" s="33"/>
    </row>
    <row r="11" spans="1:12">
      <c r="A11" s="5" t="s">
        <v>18</v>
      </c>
      <c r="B11" s="34" t="s">
        <v>10</v>
      </c>
      <c r="C11" s="27">
        <v>8</v>
      </c>
      <c r="D11" s="27">
        <v>8</v>
      </c>
      <c r="E11" s="27">
        <v>8</v>
      </c>
      <c r="F11" s="27"/>
    </row>
    <row r="12" spans="1:12" ht="25.5">
      <c r="A12" s="10" t="s">
        <v>20</v>
      </c>
      <c r="B12" s="34" t="s">
        <v>2</v>
      </c>
      <c r="C12" s="27">
        <f>(C13-C32)/C11</f>
        <v>1650</v>
      </c>
      <c r="D12" s="27">
        <f t="shared" ref="D12" si="0">(D13-D32)/D11</f>
        <v>1197.8125</v>
      </c>
      <c r="E12" s="27">
        <f>(E13-E32)/E11</f>
        <v>1205.9000000000001</v>
      </c>
      <c r="F12" s="27"/>
      <c r="H12" s="29" t="s">
        <v>27</v>
      </c>
    </row>
    <row r="13" spans="1:12" ht="25.5">
      <c r="A13" s="5" t="s">
        <v>111</v>
      </c>
      <c r="B13" s="34" t="s">
        <v>2</v>
      </c>
      <c r="C13" s="79">
        <f>C15+C29+C30+C31+C32+C33</f>
        <v>13200</v>
      </c>
      <c r="D13" s="79">
        <f>D15+D29+D30+D31+D32+D33</f>
        <v>9582.5</v>
      </c>
      <c r="E13" s="79">
        <f>E15+E29+E30+E31+E32+E33</f>
        <v>10244.200000000001</v>
      </c>
      <c r="F13" s="81">
        <f>F15+F29+F30+F31+F32+F33</f>
        <v>2817.8</v>
      </c>
      <c r="G13" s="65"/>
    </row>
    <row r="14" spans="1:12">
      <c r="A14" s="8" t="s">
        <v>0</v>
      </c>
      <c r="B14" s="35"/>
      <c r="C14" s="27">
        <v>0</v>
      </c>
      <c r="D14" s="27">
        <f t="shared" ref="D14" si="1">C14</f>
        <v>0</v>
      </c>
      <c r="E14" s="27">
        <v>0</v>
      </c>
      <c r="F14" s="27"/>
      <c r="H14" s="31"/>
    </row>
    <row r="15" spans="1:12" ht="25.5">
      <c r="A15" s="5" t="s">
        <v>112</v>
      </c>
      <c r="B15" s="34" t="s">
        <v>2</v>
      </c>
      <c r="C15" s="79">
        <f>C17+C20+C23+C26</f>
        <v>10500</v>
      </c>
      <c r="D15" s="79">
        <f t="shared" ref="D15" si="2">D17+D20+D23+D26</f>
        <v>7724</v>
      </c>
      <c r="E15" s="79">
        <f>E17+E20+E23+E26</f>
        <v>7723.5</v>
      </c>
      <c r="F15" s="79">
        <f>F17+F20+F23+F26</f>
        <v>1888.1</v>
      </c>
      <c r="G15" s="79"/>
      <c r="H15" s="79"/>
    </row>
    <row r="16" spans="1:12">
      <c r="A16" s="8" t="s">
        <v>1</v>
      </c>
      <c r="B16" s="35"/>
      <c r="C16" s="26"/>
      <c r="D16" s="26"/>
      <c r="E16" s="26"/>
      <c r="F16" s="26"/>
    </row>
    <row r="17" spans="1:13" s="18" customFormat="1" ht="25.5">
      <c r="A17" s="20" t="s">
        <v>25</v>
      </c>
      <c r="B17" s="34" t="s">
        <v>2</v>
      </c>
      <c r="C17" s="48">
        <v>0</v>
      </c>
      <c r="D17" s="48">
        <v>0</v>
      </c>
      <c r="E17" s="48">
        <v>0</v>
      </c>
      <c r="F17" s="48">
        <v>0</v>
      </c>
      <c r="G17" s="29"/>
      <c r="H17" s="29"/>
    </row>
    <row r="18" spans="1:13" s="18" customFormat="1">
      <c r="A18" s="21" t="s">
        <v>4</v>
      </c>
      <c r="B18" s="36" t="s">
        <v>3</v>
      </c>
      <c r="C18" s="26">
        <v>0</v>
      </c>
      <c r="D18" s="26">
        <v>0</v>
      </c>
      <c r="E18" s="26">
        <v>0</v>
      </c>
      <c r="F18" s="26"/>
      <c r="G18" s="29"/>
      <c r="H18" s="29"/>
    </row>
    <row r="19" spans="1:13" s="18" customFormat="1" ht="21.95" customHeight="1">
      <c r="A19" s="21" t="s">
        <v>22</v>
      </c>
      <c r="B19" s="34" t="s">
        <v>23</v>
      </c>
      <c r="C19" s="26"/>
      <c r="D19" s="26"/>
      <c r="E19" s="26"/>
      <c r="F19" s="26"/>
      <c r="G19" s="29"/>
      <c r="H19" s="29"/>
    </row>
    <row r="20" spans="1:13" s="18" customFormat="1" ht="25.5">
      <c r="A20" s="20" t="s">
        <v>26</v>
      </c>
      <c r="B20" s="34" t="s">
        <v>2</v>
      </c>
      <c r="C20" s="48">
        <v>3900</v>
      </c>
      <c r="D20" s="48">
        <v>3299</v>
      </c>
      <c r="E20" s="48">
        <v>3298.8</v>
      </c>
      <c r="F20" s="48">
        <v>822</v>
      </c>
      <c r="G20" s="29"/>
      <c r="H20" s="29"/>
    </row>
    <row r="21" spans="1:13" s="18" customFormat="1">
      <c r="A21" s="21" t="s">
        <v>4</v>
      </c>
      <c r="B21" s="36" t="s">
        <v>3</v>
      </c>
      <c r="C21" s="26">
        <v>2</v>
      </c>
      <c r="D21" s="26">
        <v>3</v>
      </c>
      <c r="E21" s="26">
        <v>2</v>
      </c>
      <c r="F21" s="26">
        <v>2</v>
      </c>
      <c r="G21" s="29"/>
      <c r="H21" s="29"/>
    </row>
    <row r="22" spans="1:13" s="18" customFormat="1" ht="21.95" customHeight="1">
      <c r="A22" s="21" t="s">
        <v>22</v>
      </c>
      <c r="B22" s="34" t="s">
        <v>23</v>
      </c>
      <c r="C22" s="27">
        <f>C20/C21/12*1000</f>
        <v>162500</v>
      </c>
      <c r="D22" s="27">
        <f>D20*1000/9/D21</f>
        <v>122185.18518518518</v>
      </c>
      <c r="E22" s="27">
        <f>E20*1000/9/E21</f>
        <v>183266.66666666666</v>
      </c>
      <c r="F22" s="27"/>
      <c r="G22" s="29"/>
      <c r="H22" s="29"/>
    </row>
    <row r="23" spans="1:13" s="18" customFormat="1" ht="39">
      <c r="A23" s="23" t="s">
        <v>21</v>
      </c>
      <c r="B23" s="34" t="s">
        <v>2</v>
      </c>
      <c r="C23" s="48">
        <v>2100</v>
      </c>
      <c r="D23" s="48">
        <v>1401.5</v>
      </c>
      <c r="E23" s="48">
        <v>1401.3</v>
      </c>
      <c r="F23" s="48">
        <v>360</v>
      </c>
      <c r="G23" s="29"/>
      <c r="H23" s="29"/>
    </row>
    <row r="24" spans="1:13" s="18" customFormat="1">
      <c r="A24" s="21" t="s">
        <v>4</v>
      </c>
      <c r="B24" s="36" t="s">
        <v>3</v>
      </c>
      <c r="C24" s="26">
        <v>1</v>
      </c>
      <c r="D24" s="26">
        <v>1</v>
      </c>
      <c r="E24" s="26">
        <v>1</v>
      </c>
      <c r="F24" s="26">
        <v>1</v>
      </c>
      <c r="G24" s="29"/>
      <c r="H24" s="29"/>
    </row>
    <row r="25" spans="1:13" s="18" customFormat="1" ht="21.95" customHeight="1">
      <c r="A25" s="21" t="s">
        <v>22</v>
      </c>
      <c r="B25" s="34" t="s">
        <v>23</v>
      </c>
      <c r="C25" s="27">
        <f>C23/C24/12*1000</f>
        <v>175000</v>
      </c>
      <c r="D25" s="27">
        <f>D23*1000/9/D24</f>
        <v>155722.22222222222</v>
      </c>
      <c r="E25" s="27">
        <f>E23*1000/9/E24</f>
        <v>155700</v>
      </c>
      <c r="F25" s="27"/>
      <c r="G25" s="29"/>
      <c r="H25" s="29"/>
    </row>
    <row r="26" spans="1:13" ht="25.5">
      <c r="A26" s="7" t="s">
        <v>19</v>
      </c>
      <c r="B26" s="34" t="s">
        <v>2</v>
      </c>
      <c r="C26" s="48">
        <v>4500</v>
      </c>
      <c r="D26" s="48">
        <v>3023.5</v>
      </c>
      <c r="E26" s="48">
        <v>3023.4</v>
      </c>
      <c r="F26" s="48">
        <v>706.1</v>
      </c>
    </row>
    <row r="27" spans="1:13">
      <c r="A27" s="10" t="s">
        <v>4</v>
      </c>
      <c r="B27" s="36" t="s">
        <v>3</v>
      </c>
      <c r="C27" s="26">
        <v>6</v>
      </c>
      <c r="D27" s="26">
        <v>6</v>
      </c>
      <c r="E27" s="26">
        <v>6</v>
      </c>
      <c r="F27" s="26">
        <v>4</v>
      </c>
    </row>
    <row r="28" spans="1:13" ht="21.95" customHeight="1">
      <c r="A28" s="10" t="s">
        <v>22</v>
      </c>
      <c r="B28" s="34" t="s">
        <v>23</v>
      </c>
      <c r="C28" s="27">
        <f>C26/C27/12*1000</f>
        <v>62500</v>
      </c>
      <c r="D28" s="27">
        <f>D26*1000/9/D27</f>
        <v>55990.740740740737</v>
      </c>
      <c r="E28" s="27">
        <f>E26*1000/9/E27</f>
        <v>55988.888888888883</v>
      </c>
      <c r="F28" s="27"/>
    </row>
    <row r="29" spans="1:13" ht="25.5">
      <c r="A29" s="5" t="s">
        <v>5</v>
      </c>
      <c r="B29" s="34" t="s">
        <v>2</v>
      </c>
      <c r="C29" s="43">
        <v>1200</v>
      </c>
      <c r="D29" s="85">
        <v>822.5</v>
      </c>
      <c r="E29" s="85">
        <v>822.5</v>
      </c>
      <c r="F29" s="85">
        <v>202.8</v>
      </c>
      <c r="G29" s="44" t="s">
        <v>59</v>
      </c>
      <c r="H29" s="44" t="s">
        <v>67</v>
      </c>
      <c r="I29" s="44" t="s">
        <v>64</v>
      </c>
      <c r="J29" s="49"/>
      <c r="K29" s="49"/>
      <c r="L29" s="49"/>
      <c r="M29" s="49"/>
    </row>
    <row r="30" spans="1:13" ht="36.75">
      <c r="A30" s="12" t="s">
        <v>6</v>
      </c>
      <c r="B30" s="34" t="s">
        <v>2</v>
      </c>
      <c r="C30" s="27">
        <v>1080</v>
      </c>
      <c r="D30" s="85">
        <v>636</v>
      </c>
      <c r="E30" s="85">
        <v>636</v>
      </c>
      <c r="F30" s="85">
        <v>46.8</v>
      </c>
      <c r="G30" s="53">
        <v>37.6</v>
      </c>
      <c r="H30" s="53">
        <v>11.6</v>
      </c>
      <c r="I30" s="54">
        <v>294.39999999999998</v>
      </c>
      <c r="J30" s="49"/>
      <c r="K30" s="49" t="s">
        <v>74</v>
      </c>
      <c r="L30" s="49"/>
      <c r="M30" s="49"/>
    </row>
    <row r="31" spans="1:13" ht="25.5">
      <c r="A31" s="12" t="s">
        <v>7</v>
      </c>
      <c r="B31" s="34" t="s">
        <v>2</v>
      </c>
      <c r="C31" s="27">
        <v>20</v>
      </c>
      <c r="D31" s="27">
        <v>0</v>
      </c>
      <c r="E31" s="27">
        <v>0</v>
      </c>
      <c r="F31" s="27">
        <v>0</v>
      </c>
      <c r="G31" s="69">
        <v>37.6</v>
      </c>
      <c r="H31" s="69">
        <v>11.7</v>
      </c>
      <c r="I31" s="71">
        <v>196.3</v>
      </c>
      <c r="K31" s="49" t="s">
        <v>72</v>
      </c>
    </row>
    <row r="32" spans="1:13" ht="36.75">
      <c r="A32" s="12" t="s">
        <v>8</v>
      </c>
      <c r="B32" s="34" t="s">
        <v>2</v>
      </c>
      <c r="C32" s="27"/>
      <c r="D32" s="85">
        <v>0</v>
      </c>
      <c r="E32" s="85">
        <v>597</v>
      </c>
      <c r="F32" s="85">
        <v>597</v>
      </c>
      <c r="G32" s="88">
        <v>37.6</v>
      </c>
      <c r="H32" s="88">
        <v>9.1999999999999993</v>
      </c>
      <c r="I32" s="2">
        <v>0</v>
      </c>
      <c r="K32" s="49" t="s">
        <v>88</v>
      </c>
    </row>
    <row r="33" spans="1:6" ht="52.5" customHeight="1">
      <c r="A33" s="12" t="s">
        <v>9</v>
      </c>
      <c r="B33" s="34" t="s">
        <v>2</v>
      </c>
      <c r="C33" s="27">
        <v>400</v>
      </c>
      <c r="D33" s="85">
        <v>400</v>
      </c>
      <c r="E33" s="85">
        <v>465.2</v>
      </c>
      <c r="F33" s="85">
        <v>83.1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0000"/>
  </sheetPr>
  <dimension ref="A1:L33"/>
  <sheetViews>
    <sheetView topLeftCell="A16" zoomScale="70" zoomScaleNormal="70" workbookViewId="0">
      <selection activeCell="O30" sqref="O30"/>
    </sheetView>
  </sheetViews>
  <sheetFormatPr defaultColWidth="9.140625" defaultRowHeight="20.25"/>
  <cols>
    <col min="1" max="1" width="69.42578125" style="2" customWidth="1"/>
    <col min="2" max="2" width="9.140625" style="3"/>
    <col min="3" max="3" width="13.140625" style="31" customWidth="1"/>
    <col min="4" max="4" width="12" style="31" customWidth="1"/>
    <col min="5" max="6" width="13.28515625" style="31" customWidth="1"/>
    <col min="7" max="7" width="13.28515625" style="29" customWidth="1"/>
    <col min="8" max="8" width="12" style="29" customWidth="1"/>
    <col min="9" max="16384" width="9.140625" style="2"/>
  </cols>
  <sheetData>
    <row r="1" spans="1:12">
      <c r="A1" s="114" t="s">
        <v>12</v>
      </c>
      <c r="B1" s="114"/>
      <c r="C1" s="114"/>
      <c r="D1" s="114"/>
      <c r="E1" s="114"/>
      <c r="F1" s="66"/>
    </row>
    <row r="2" spans="1:12">
      <c r="A2" s="114" t="s">
        <v>91</v>
      </c>
      <c r="B2" s="114"/>
      <c r="C2" s="114"/>
      <c r="D2" s="114"/>
      <c r="E2" s="114"/>
      <c r="F2" s="66"/>
    </row>
    <row r="3" spans="1:12">
      <c r="A3" s="1"/>
    </row>
    <row r="4" spans="1:12" ht="40.5" customHeight="1">
      <c r="A4" s="121" t="s">
        <v>34</v>
      </c>
      <c r="B4" s="121"/>
      <c r="C4" s="121"/>
      <c r="D4" s="121"/>
      <c r="E4" s="121"/>
      <c r="F4" s="62"/>
    </row>
    <row r="5" spans="1:12" ht="15.75" customHeight="1">
      <c r="A5" s="116" t="s">
        <v>13</v>
      </c>
      <c r="B5" s="116"/>
      <c r="C5" s="116"/>
      <c r="D5" s="116"/>
      <c r="E5" s="116"/>
      <c r="F5" s="63"/>
    </row>
    <row r="6" spans="1:12">
      <c r="A6" s="4"/>
    </row>
    <row r="7" spans="1:12">
      <c r="A7" s="13" t="s">
        <v>14</v>
      </c>
      <c r="L7" s="29"/>
    </row>
    <row r="8" spans="1:12">
      <c r="A8" s="1"/>
    </row>
    <row r="9" spans="1:12">
      <c r="A9" s="117" t="s">
        <v>24</v>
      </c>
      <c r="B9" s="120" t="s">
        <v>15</v>
      </c>
      <c r="C9" s="119" t="s">
        <v>58</v>
      </c>
      <c r="D9" s="119"/>
      <c r="E9" s="119"/>
      <c r="F9" s="90" t="s">
        <v>89</v>
      </c>
    </row>
    <row r="10" spans="1:12" ht="40.5">
      <c r="A10" s="117"/>
      <c r="B10" s="120"/>
      <c r="C10" s="32" t="s">
        <v>16</v>
      </c>
      <c r="D10" s="32" t="s">
        <v>17</v>
      </c>
      <c r="E10" s="33" t="s">
        <v>11</v>
      </c>
      <c r="F10" s="33"/>
    </row>
    <row r="11" spans="1:12">
      <c r="A11" s="5" t="s">
        <v>18</v>
      </c>
      <c r="B11" s="6" t="s">
        <v>10</v>
      </c>
      <c r="C11" s="27">
        <v>154</v>
      </c>
      <c r="D11" s="27">
        <v>154</v>
      </c>
      <c r="E11" s="27">
        <v>154</v>
      </c>
      <c r="F11" s="27"/>
    </row>
    <row r="12" spans="1:12" ht="25.5">
      <c r="A12" s="10" t="s">
        <v>20</v>
      </c>
      <c r="B12" s="6" t="s">
        <v>2</v>
      </c>
      <c r="C12" s="27">
        <f>(C13-C32)/C11</f>
        <v>880.9545454545455</v>
      </c>
      <c r="D12" s="27">
        <f t="shared" ref="D12:E12" si="0">(D13-D32)/D11</f>
        <v>642.63961038961043</v>
      </c>
      <c r="E12" s="27">
        <f t="shared" si="0"/>
        <v>642.62662337662334</v>
      </c>
      <c r="F12" s="27"/>
      <c r="H12" s="29" t="s">
        <v>27</v>
      </c>
    </row>
    <row r="13" spans="1:12" ht="25.5">
      <c r="A13" s="5" t="s">
        <v>113</v>
      </c>
      <c r="B13" s="6" t="s">
        <v>2</v>
      </c>
      <c r="C13" s="79">
        <f>C15+C29+C30+C31+C32+C33</f>
        <v>137617</v>
      </c>
      <c r="D13" s="79">
        <f>D15+D29+D30+D31+D32+D33</f>
        <v>100293.5</v>
      </c>
      <c r="E13" s="79">
        <f>E15+E29+E30+E31+E32+E33</f>
        <v>100291.4</v>
      </c>
      <c r="F13" s="79"/>
    </row>
    <row r="14" spans="1:12">
      <c r="A14" s="8" t="s">
        <v>0</v>
      </c>
      <c r="B14" s="9"/>
      <c r="C14" s="27">
        <v>0</v>
      </c>
      <c r="D14" s="27">
        <f t="shared" ref="D14" si="1">C14</f>
        <v>0</v>
      </c>
      <c r="E14" s="27">
        <v>0</v>
      </c>
      <c r="F14" s="96"/>
      <c r="H14" s="31"/>
    </row>
    <row r="15" spans="1:12" ht="25.5">
      <c r="A15" s="5" t="s">
        <v>114</v>
      </c>
      <c r="B15" s="6" t="s">
        <v>2</v>
      </c>
      <c r="C15" s="79">
        <f>C17+C20+C23+C26</f>
        <v>113620</v>
      </c>
      <c r="D15" s="79">
        <f t="shared" ref="D15:F15" si="2">D17+D20+D23+D26</f>
        <v>82554.5</v>
      </c>
      <c r="E15" s="94">
        <f t="shared" si="2"/>
        <v>82553.8</v>
      </c>
      <c r="F15" s="98">
        <f t="shared" si="2"/>
        <v>19495.2</v>
      </c>
      <c r="G15" s="39"/>
      <c r="H15" s="95"/>
    </row>
    <row r="16" spans="1:12">
      <c r="A16" s="8" t="s">
        <v>1</v>
      </c>
      <c r="B16" s="9"/>
      <c r="C16" s="26"/>
      <c r="D16" s="26"/>
      <c r="E16" s="26"/>
      <c r="F16" s="97"/>
    </row>
    <row r="17" spans="1:12" s="18" customFormat="1" ht="25.5">
      <c r="A17" s="20" t="s">
        <v>25</v>
      </c>
      <c r="B17" s="17" t="s">
        <v>2</v>
      </c>
      <c r="C17" s="48">
        <v>7320</v>
      </c>
      <c r="D17" s="48">
        <v>6741.5</v>
      </c>
      <c r="E17" s="48">
        <v>6741.5</v>
      </c>
      <c r="F17" s="48">
        <v>1510</v>
      </c>
      <c r="G17" s="29"/>
      <c r="H17" s="29"/>
    </row>
    <row r="18" spans="1:12" s="18" customFormat="1">
      <c r="A18" s="21" t="s">
        <v>4</v>
      </c>
      <c r="B18" s="22" t="s">
        <v>3</v>
      </c>
      <c r="C18" s="26">
        <v>3</v>
      </c>
      <c r="D18" s="26">
        <v>4</v>
      </c>
      <c r="E18" s="26">
        <v>4</v>
      </c>
      <c r="F18" s="26">
        <v>3</v>
      </c>
      <c r="G18" s="29"/>
      <c r="H18" s="29"/>
    </row>
    <row r="19" spans="1:12" s="18" customFormat="1" ht="21.95" customHeight="1">
      <c r="A19" s="21" t="s">
        <v>22</v>
      </c>
      <c r="B19" s="17" t="s">
        <v>23</v>
      </c>
      <c r="C19" s="27">
        <f>C17/C18/12*1000</f>
        <v>203333.33333333334</v>
      </c>
      <c r="D19" s="27">
        <f>D17*1000/9/D18</f>
        <v>187263.88888888888</v>
      </c>
      <c r="E19" s="27">
        <f>E17*1000/9/E18</f>
        <v>187263.88888888888</v>
      </c>
      <c r="F19" s="27"/>
      <c r="G19" s="29"/>
      <c r="H19" s="29"/>
    </row>
    <row r="20" spans="1:12" s="18" customFormat="1" ht="25.5">
      <c r="A20" s="20" t="s">
        <v>26</v>
      </c>
      <c r="B20" s="17" t="s">
        <v>2</v>
      </c>
      <c r="C20" s="48">
        <v>83800</v>
      </c>
      <c r="D20" s="48">
        <v>62715</v>
      </c>
      <c r="E20" s="48">
        <v>62714.9</v>
      </c>
      <c r="F20" s="48">
        <v>15400</v>
      </c>
      <c r="G20" s="29"/>
      <c r="H20" s="29"/>
    </row>
    <row r="21" spans="1:12" s="18" customFormat="1">
      <c r="A21" s="21" t="s">
        <v>4</v>
      </c>
      <c r="B21" s="22" t="s">
        <v>3</v>
      </c>
      <c r="C21" s="26">
        <v>29</v>
      </c>
      <c r="D21" s="26">
        <v>31</v>
      </c>
      <c r="E21" s="26">
        <v>31</v>
      </c>
      <c r="F21" s="26">
        <v>29</v>
      </c>
      <c r="G21" s="29"/>
      <c r="H21" s="29"/>
    </row>
    <row r="22" spans="1:12" ht="21.95" customHeight="1">
      <c r="A22" s="10" t="s">
        <v>22</v>
      </c>
      <c r="B22" s="6" t="s">
        <v>23</v>
      </c>
      <c r="C22" s="27">
        <f>C20/C21/12*1000</f>
        <v>240804.59770114941</v>
      </c>
      <c r="D22" s="27">
        <f>D20*1000/9/D21</f>
        <v>224784.94623655913</v>
      </c>
      <c r="E22" s="27">
        <f>E20*1000/9/E21</f>
        <v>224784.58781362008</v>
      </c>
      <c r="F22" s="27"/>
    </row>
    <row r="23" spans="1:12" ht="39">
      <c r="A23" s="14" t="s">
        <v>21</v>
      </c>
      <c r="B23" s="6" t="s">
        <v>2</v>
      </c>
      <c r="C23" s="48">
        <v>8300</v>
      </c>
      <c r="D23" s="48">
        <v>4967</v>
      </c>
      <c r="E23" s="48">
        <v>4966.6000000000004</v>
      </c>
      <c r="F23" s="48">
        <v>1080</v>
      </c>
    </row>
    <row r="24" spans="1:12">
      <c r="A24" s="10" t="s">
        <v>4</v>
      </c>
      <c r="B24" s="11" t="s">
        <v>3</v>
      </c>
      <c r="C24" s="26">
        <v>4</v>
      </c>
      <c r="D24" s="26">
        <v>4</v>
      </c>
      <c r="E24" s="26">
        <v>4</v>
      </c>
      <c r="F24" s="26">
        <v>3</v>
      </c>
    </row>
    <row r="25" spans="1:12" ht="21.95" customHeight="1">
      <c r="A25" s="10" t="s">
        <v>22</v>
      </c>
      <c r="B25" s="6" t="s">
        <v>23</v>
      </c>
      <c r="C25" s="27">
        <f>C23/C24/12*1000</f>
        <v>172916.66666666666</v>
      </c>
      <c r="D25" s="27">
        <f>D23*1000/9/D24</f>
        <v>137972.22222222222</v>
      </c>
      <c r="E25" s="27">
        <f>E23*1000/9/E24</f>
        <v>137961.11111111112</v>
      </c>
      <c r="F25" s="27"/>
    </row>
    <row r="26" spans="1:12" ht="25.5">
      <c r="A26" s="7" t="s">
        <v>19</v>
      </c>
      <c r="B26" s="6" t="s">
        <v>2</v>
      </c>
      <c r="C26" s="48">
        <v>14200</v>
      </c>
      <c r="D26" s="48">
        <v>8131</v>
      </c>
      <c r="E26" s="48">
        <v>8130.8</v>
      </c>
      <c r="F26" s="48">
        <v>1505.2</v>
      </c>
    </row>
    <row r="27" spans="1:12">
      <c r="A27" s="10" t="s">
        <v>4</v>
      </c>
      <c r="B27" s="11" t="s">
        <v>3</v>
      </c>
      <c r="C27" s="26">
        <v>22</v>
      </c>
      <c r="D27" s="26">
        <v>19</v>
      </c>
      <c r="E27" s="26">
        <v>18</v>
      </c>
      <c r="F27" s="26">
        <v>14</v>
      </c>
    </row>
    <row r="28" spans="1:12" ht="21.95" customHeight="1">
      <c r="A28" s="10" t="s">
        <v>22</v>
      </c>
      <c r="B28" s="6" t="s">
        <v>23</v>
      </c>
      <c r="C28" s="27">
        <f>C26/C27/12*1000</f>
        <v>53787.878787878792</v>
      </c>
      <c r="D28" s="27">
        <f>D26*1000/9/D27</f>
        <v>47549.707602339186</v>
      </c>
      <c r="E28" s="27">
        <f>E26*1000/9/E27</f>
        <v>50190.123456790127</v>
      </c>
      <c r="F28" s="27"/>
      <c r="G28" s="44"/>
      <c r="H28" s="44"/>
      <c r="I28" s="44"/>
      <c r="J28" s="49"/>
      <c r="K28" s="49"/>
      <c r="L28" s="49"/>
    </row>
    <row r="29" spans="1:12" ht="25.5">
      <c r="A29" s="5" t="s">
        <v>5</v>
      </c>
      <c r="B29" s="6" t="s">
        <v>2</v>
      </c>
      <c r="C29" s="43">
        <v>11300</v>
      </c>
      <c r="D29" s="85">
        <v>7873</v>
      </c>
      <c r="E29" s="85">
        <v>7872.5</v>
      </c>
      <c r="F29" s="85">
        <v>1329.9</v>
      </c>
      <c r="G29" s="44" t="s">
        <v>59</v>
      </c>
      <c r="H29" s="44" t="s">
        <v>67</v>
      </c>
      <c r="I29" s="44" t="s">
        <v>64</v>
      </c>
      <c r="J29" s="49" t="s">
        <v>62</v>
      </c>
      <c r="K29" s="49" t="s">
        <v>66</v>
      </c>
      <c r="L29" s="49"/>
    </row>
    <row r="30" spans="1:12" ht="36.75">
      <c r="A30" s="12" t="s">
        <v>6</v>
      </c>
      <c r="B30" s="6" t="s">
        <v>2</v>
      </c>
      <c r="C30" s="27">
        <v>7027</v>
      </c>
      <c r="D30" s="85">
        <v>5817</v>
      </c>
      <c r="E30" s="85">
        <v>5816.5</v>
      </c>
      <c r="F30" s="85">
        <v>199</v>
      </c>
      <c r="G30" s="92">
        <v>68.8</v>
      </c>
      <c r="H30" s="92">
        <v>361.6</v>
      </c>
      <c r="I30" s="93">
        <v>2818.4</v>
      </c>
      <c r="J30" s="93">
        <v>22.9</v>
      </c>
      <c r="K30" s="93">
        <v>46</v>
      </c>
      <c r="L30" s="93" t="s">
        <v>74</v>
      </c>
    </row>
    <row r="31" spans="1:12" ht="25.5">
      <c r="A31" s="12" t="s">
        <v>7</v>
      </c>
      <c r="B31" s="6" t="s">
        <v>2</v>
      </c>
      <c r="C31" s="27">
        <v>0</v>
      </c>
      <c r="D31" s="27">
        <v>0</v>
      </c>
      <c r="E31" s="27">
        <v>0</v>
      </c>
      <c r="F31" s="27">
        <v>0</v>
      </c>
      <c r="G31" s="92">
        <v>68.8</v>
      </c>
      <c r="H31" s="92">
        <v>78.400000000000006</v>
      </c>
      <c r="I31" s="93">
        <v>2083.6999999999998</v>
      </c>
      <c r="J31" s="93">
        <v>22.9</v>
      </c>
      <c r="K31" s="93">
        <v>46</v>
      </c>
      <c r="L31" s="93" t="s">
        <v>72</v>
      </c>
    </row>
    <row r="32" spans="1:12" ht="36.75">
      <c r="A32" s="12" t="s">
        <v>8</v>
      </c>
      <c r="B32" s="6" t="s">
        <v>2</v>
      </c>
      <c r="C32" s="27">
        <v>1950</v>
      </c>
      <c r="D32" s="85">
        <v>1327</v>
      </c>
      <c r="E32" s="85">
        <v>1326.9</v>
      </c>
      <c r="F32" s="85">
        <v>730</v>
      </c>
      <c r="G32" s="92">
        <v>68.8</v>
      </c>
      <c r="H32" s="92">
        <v>61.3</v>
      </c>
      <c r="I32" s="93">
        <v>0</v>
      </c>
      <c r="J32" s="93">
        <v>22.9</v>
      </c>
      <c r="K32" s="93">
        <v>46</v>
      </c>
      <c r="L32" s="93" t="s">
        <v>88</v>
      </c>
    </row>
    <row r="33" spans="1:6" ht="52.5" customHeight="1">
      <c r="A33" s="12" t="s">
        <v>9</v>
      </c>
      <c r="B33" s="6" t="s">
        <v>2</v>
      </c>
      <c r="C33" s="27">
        <v>3720</v>
      </c>
      <c r="D33" s="85">
        <v>2722</v>
      </c>
      <c r="E33" s="85">
        <v>2721.7</v>
      </c>
      <c r="F33" s="85">
        <v>258.2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FF0000"/>
  </sheetPr>
  <dimension ref="A1:L33"/>
  <sheetViews>
    <sheetView topLeftCell="A10" zoomScale="60" zoomScaleNormal="60" workbookViewId="0">
      <selection activeCell="Q31" sqref="P31:Q31"/>
    </sheetView>
  </sheetViews>
  <sheetFormatPr defaultColWidth="9.140625" defaultRowHeight="20.25"/>
  <cols>
    <col min="1" max="1" width="69.42578125" style="2" customWidth="1"/>
    <col min="2" max="2" width="9.140625" style="3"/>
    <col min="3" max="3" width="13.5703125" style="31" customWidth="1"/>
    <col min="4" max="4" width="12" style="31" customWidth="1"/>
    <col min="5" max="6" width="14.7109375" style="37" customWidth="1"/>
    <col min="7" max="7" width="11.85546875" style="29" customWidth="1"/>
    <col min="8" max="8" width="12" style="2" customWidth="1"/>
    <col min="9" max="16384" width="9.140625" style="2"/>
  </cols>
  <sheetData>
    <row r="1" spans="1:12">
      <c r="A1" s="114" t="s">
        <v>12</v>
      </c>
      <c r="B1" s="114"/>
      <c r="C1" s="114"/>
      <c r="D1" s="114"/>
      <c r="E1" s="114"/>
      <c r="F1" s="66"/>
    </row>
    <row r="2" spans="1:12">
      <c r="A2" s="114" t="s">
        <v>91</v>
      </c>
      <c r="B2" s="114"/>
      <c r="C2" s="114"/>
      <c r="D2" s="114"/>
      <c r="E2" s="114"/>
      <c r="F2" s="66"/>
    </row>
    <row r="3" spans="1:12">
      <c r="A3" s="1"/>
    </row>
    <row r="4" spans="1:12" ht="39.75" customHeight="1">
      <c r="A4" s="121" t="s">
        <v>35</v>
      </c>
      <c r="B4" s="121"/>
      <c r="C4" s="121"/>
      <c r="D4" s="121"/>
      <c r="E4" s="121"/>
      <c r="F4" s="62"/>
    </row>
    <row r="5" spans="1:12" ht="15.75" customHeight="1">
      <c r="A5" s="116" t="s">
        <v>13</v>
      </c>
      <c r="B5" s="116"/>
      <c r="C5" s="116"/>
      <c r="D5" s="116"/>
      <c r="E5" s="116"/>
      <c r="F5" s="63"/>
    </row>
    <row r="6" spans="1:12">
      <c r="A6" s="4"/>
    </row>
    <row r="7" spans="1:12">
      <c r="A7" s="13" t="s">
        <v>14</v>
      </c>
    </row>
    <row r="8" spans="1:12">
      <c r="A8" s="1"/>
    </row>
    <row r="9" spans="1:12">
      <c r="A9" s="117" t="s">
        <v>24</v>
      </c>
      <c r="B9" s="120" t="s">
        <v>15</v>
      </c>
      <c r="C9" s="119" t="s">
        <v>58</v>
      </c>
      <c r="D9" s="119"/>
      <c r="E9" s="119"/>
      <c r="F9" s="90" t="s">
        <v>90</v>
      </c>
      <c r="L9" s="29"/>
    </row>
    <row r="10" spans="1:12" ht="40.5">
      <c r="A10" s="117"/>
      <c r="B10" s="120"/>
      <c r="C10" s="32" t="s">
        <v>16</v>
      </c>
      <c r="D10" s="32" t="s">
        <v>17</v>
      </c>
      <c r="E10" s="33" t="s">
        <v>11</v>
      </c>
      <c r="F10" s="33"/>
    </row>
    <row r="11" spans="1:12">
      <c r="A11" s="5" t="s">
        <v>18</v>
      </c>
      <c r="B11" s="6" t="s">
        <v>10</v>
      </c>
      <c r="C11" s="43">
        <v>10</v>
      </c>
      <c r="D11" s="43">
        <v>10</v>
      </c>
      <c r="E11" s="43">
        <v>10</v>
      </c>
      <c r="F11" s="43"/>
    </row>
    <row r="12" spans="1:12" ht="25.5">
      <c r="A12" s="10" t="s">
        <v>20</v>
      </c>
      <c r="B12" s="6" t="s">
        <v>2</v>
      </c>
      <c r="C12" s="27">
        <f>(C13-C32)/C11</f>
        <v>2636.7</v>
      </c>
      <c r="D12" s="27">
        <f t="shared" ref="D12:E12" si="0">(D13-D32)/D11</f>
        <v>1558.7</v>
      </c>
      <c r="E12" s="27">
        <f t="shared" si="0"/>
        <v>1558.48</v>
      </c>
      <c r="F12" s="27"/>
      <c r="G12" s="29" t="s">
        <v>27</v>
      </c>
    </row>
    <row r="13" spans="1:12" ht="25.5">
      <c r="A13" s="5" t="s">
        <v>115</v>
      </c>
      <c r="B13" s="6" t="s">
        <v>2</v>
      </c>
      <c r="C13" s="79">
        <f>C15+C29+C30+C31+C32+C33</f>
        <v>27697</v>
      </c>
      <c r="D13" s="79">
        <f>D15+D29+D30+D31+D32+D33</f>
        <v>16645</v>
      </c>
      <c r="E13" s="79">
        <f>E15+E29+E30+E31+E32+E33</f>
        <v>16642.900000000001</v>
      </c>
      <c r="F13" s="27"/>
    </row>
    <row r="14" spans="1:12">
      <c r="A14" s="8" t="s">
        <v>0</v>
      </c>
      <c r="B14" s="9"/>
      <c r="C14" s="27">
        <v>0</v>
      </c>
      <c r="D14" s="27">
        <f t="shared" ref="D14:D31" si="1">C14</f>
        <v>0</v>
      </c>
      <c r="E14" s="27">
        <v>0</v>
      </c>
      <c r="F14" s="27"/>
      <c r="H14" s="31"/>
    </row>
    <row r="15" spans="1:12" ht="25.5">
      <c r="A15" s="5" t="s">
        <v>116</v>
      </c>
      <c r="B15" s="6" t="s">
        <v>2</v>
      </c>
      <c r="C15" s="79">
        <f>C17+C20+C23+C26</f>
        <v>16700</v>
      </c>
      <c r="D15" s="79">
        <f>D17+D20+D23+D26</f>
        <v>11222</v>
      </c>
      <c r="E15" s="79">
        <f>E17+E20+E23+E26</f>
        <v>11221.2</v>
      </c>
      <c r="F15" s="79">
        <f>F17+F20+F23+F26</f>
        <v>2317.1</v>
      </c>
      <c r="G15" s="39"/>
      <c r="H15" s="86"/>
    </row>
    <row r="16" spans="1:12">
      <c r="A16" s="8" t="s">
        <v>1</v>
      </c>
      <c r="B16" s="9"/>
      <c r="C16" s="26"/>
      <c r="D16" s="26"/>
      <c r="E16" s="26"/>
      <c r="F16" s="26"/>
      <c r="H16" s="29"/>
    </row>
    <row r="17" spans="1:12" s="18" customFormat="1" ht="25.5">
      <c r="A17" s="20" t="s">
        <v>25</v>
      </c>
      <c r="B17" s="17" t="s">
        <v>2</v>
      </c>
      <c r="C17" s="26"/>
      <c r="D17" s="26"/>
      <c r="E17" s="26"/>
      <c r="F17" s="26"/>
      <c r="G17" s="29"/>
      <c r="H17" s="29"/>
    </row>
    <row r="18" spans="1:12" s="18" customFormat="1">
      <c r="A18" s="21" t="s">
        <v>4</v>
      </c>
      <c r="B18" s="22" t="s">
        <v>3</v>
      </c>
      <c r="C18" s="26">
        <v>0</v>
      </c>
      <c r="D18" s="26">
        <v>0</v>
      </c>
      <c r="E18" s="26">
        <v>0</v>
      </c>
      <c r="F18" s="26"/>
      <c r="G18" s="29"/>
      <c r="H18" s="29"/>
    </row>
    <row r="19" spans="1:12" s="18" customFormat="1" ht="21.95" customHeight="1">
      <c r="A19" s="21" t="s">
        <v>22</v>
      </c>
      <c r="B19" s="17" t="s">
        <v>23</v>
      </c>
      <c r="C19" s="26"/>
      <c r="D19" s="26"/>
      <c r="E19" s="26"/>
      <c r="F19" s="26"/>
      <c r="G19" s="29"/>
      <c r="H19" s="29"/>
    </row>
    <row r="20" spans="1:12" s="18" customFormat="1" ht="25.5">
      <c r="A20" s="20" t="s">
        <v>26</v>
      </c>
      <c r="B20" s="17" t="s">
        <v>2</v>
      </c>
      <c r="C20" s="48">
        <v>7300</v>
      </c>
      <c r="D20" s="48">
        <v>6244</v>
      </c>
      <c r="E20" s="48">
        <v>6243.9</v>
      </c>
      <c r="F20" s="48">
        <v>1520</v>
      </c>
      <c r="G20" s="29"/>
      <c r="H20" s="29"/>
    </row>
    <row r="21" spans="1:12">
      <c r="A21" s="10" t="s">
        <v>4</v>
      </c>
      <c r="B21" s="11" t="s">
        <v>3</v>
      </c>
      <c r="C21" s="26">
        <v>6</v>
      </c>
      <c r="D21" s="26">
        <v>6</v>
      </c>
      <c r="E21" s="26">
        <v>6</v>
      </c>
      <c r="F21" s="26">
        <v>4</v>
      </c>
      <c r="H21" s="29"/>
    </row>
    <row r="22" spans="1:12" ht="21.95" customHeight="1">
      <c r="A22" s="10" t="s">
        <v>22</v>
      </c>
      <c r="B22" s="6" t="s">
        <v>23</v>
      </c>
      <c r="C22" s="27">
        <f>C20/C21/12*1000</f>
        <v>101388.88888888891</v>
      </c>
      <c r="D22" s="27">
        <f>D20*1000/9/D21</f>
        <v>115629.62962962962</v>
      </c>
      <c r="E22" s="27">
        <f>E20*1000/9/E21</f>
        <v>115627.77777777777</v>
      </c>
      <c r="F22" s="27"/>
      <c r="H22" s="29"/>
    </row>
    <row r="23" spans="1:12" ht="39">
      <c r="A23" s="14" t="s">
        <v>21</v>
      </c>
      <c r="B23" s="6" t="s">
        <v>2</v>
      </c>
      <c r="C23" s="48">
        <v>800</v>
      </c>
      <c r="D23" s="48">
        <v>180</v>
      </c>
      <c r="E23" s="48">
        <v>180</v>
      </c>
      <c r="F23" s="48">
        <v>0</v>
      </c>
      <c r="H23" s="29"/>
    </row>
    <row r="24" spans="1:12">
      <c r="A24" s="10" t="s">
        <v>4</v>
      </c>
      <c r="B24" s="11" t="s">
        <v>3</v>
      </c>
      <c r="C24" s="26">
        <v>1</v>
      </c>
      <c r="D24" s="26">
        <v>1</v>
      </c>
      <c r="E24" s="26">
        <v>1</v>
      </c>
      <c r="F24" s="26"/>
      <c r="H24" s="29"/>
    </row>
    <row r="25" spans="1:12" ht="21.95" customHeight="1">
      <c r="A25" s="10" t="s">
        <v>22</v>
      </c>
      <c r="B25" s="6" t="s">
        <v>23</v>
      </c>
      <c r="C25" s="27">
        <f>C23/C24/12*1000</f>
        <v>66666.666666666672</v>
      </c>
      <c r="D25" s="27">
        <f>D23*1000/3/D24</f>
        <v>60000</v>
      </c>
      <c r="E25" s="27">
        <f>E23*1000/3/E24</f>
        <v>60000</v>
      </c>
      <c r="F25" s="27"/>
      <c r="H25" s="29"/>
    </row>
    <row r="26" spans="1:12" ht="25.5">
      <c r="A26" s="7" t="s">
        <v>19</v>
      </c>
      <c r="B26" s="6" t="s">
        <v>2</v>
      </c>
      <c r="C26" s="48">
        <v>8600</v>
      </c>
      <c r="D26" s="48">
        <v>4798</v>
      </c>
      <c r="E26" s="48">
        <v>4797.3</v>
      </c>
      <c r="F26" s="48">
        <v>797.1</v>
      </c>
      <c r="H26" s="29"/>
    </row>
    <row r="27" spans="1:12">
      <c r="A27" s="10" t="s">
        <v>4</v>
      </c>
      <c r="B27" s="11" t="s">
        <v>3</v>
      </c>
      <c r="C27" s="26">
        <v>13</v>
      </c>
      <c r="D27" s="26">
        <v>13</v>
      </c>
      <c r="E27" s="26">
        <v>13</v>
      </c>
      <c r="F27" s="26">
        <v>10</v>
      </c>
      <c r="H27" s="29"/>
    </row>
    <row r="28" spans="1:12" ht="21.95" customHeight="1">
      <c r="A28" s="10" t="s">
        <v>22</v>
      </c>
      <c r="B28" s="6" t="s">
        <v>23</v>
      </c>
      <c r="C28" s="27">
        <f>C26/C27/12*1000</f>
        <v>55128.205128205132</v>
      </c>
      <c r="D28" s="27">
        <f>D26*1000/9/D27</f>
        <v>41008.547008547008</v>
      </c>
      <c r="E28" s="27">
        <f>E26*1000/9/E27</f>
        <v>41002.564102564109</v>
      </c>
      <c r="F28" s="27"/>
    </row>
    <row r="29" spans="1:12" ht="25.5">
      <c r="A29" s="5" t="s">
        <v>5</v>
      </c>
      <c r="B29" s="6" t="s">
        <v>2</v>
      </c>
      <c r="C29" s="43">
        <v>1800</v>
      </c>
      <c r="D29" s="85">
        <v>1482</v>
      </c>
      <c r="E29" s="85">
        <v>1481.9</v>
      </c>
      <c r="F29" s="85">
        <v>250.4</v>
      </c>
      <c r="G29" s="44" t="s">
        <v>59</v>
      </c>
      <c r="H29" s="44" t="s">
        <v>67</v>
      </c>
      <c r="I29" s="44" t="s">
        <v>64</v>
      </c>
      <c r="J29" s="49" t="s">
        <v>62</v>
      </c>
      <c r="K29" s="49" t="s">
        <v>66</v>
      </c>
    </row>
    <row r="30" spans="1:12" ht="36.75">
      <c r="A30" s="12" t="s">
        <v>6</v>
      </c>
      <c r="B30" s="6" t="s">
        <v>2</v>
      </c>
      <c r="C30" s="27">
        <v>7062</v>
      </c>
      <c r="D30" s="85">
        <v>2464</v>
      </c>
      <c r="E30" s="85">
        <v>2463.3000000000002</v>
      </c>
      <c r="F30" s="85">
        <v>45.6</v>
      </c>
      <c r="G30" s="92">
        <v>34.799999999999997</v>
      </c>
      <c r="H30" s="93">
        <v>30.3</v>
      </c>
      <c r="I30" s="93">
        <v>1248.2</v>
      </c>
      <c r="J30" s="93"/>
      <c r="K30" s="93"/>
      <c r="L30" s="93" t="s">
        <v>74</v>
      </c>
    </row>
    <row r="31" spans="1:12" ht="25.5">
      <c r="A31" s="12" t="s">
        <v>7</v>
      </c>
      <c r="B31" s="6" t="s">
        <v>2</v>
      </c>
      <c r="C31" s="27">
        <v>0</v>
      </c>
      <c r="D31" s="27">
        <f t="shared" si="1"/>
        <v>0</v>
      </c>
      <c r="E31" s="27">
        <v>0</v>
      </c>
      <c r="F31" s="27"/>
      <c r="G31" s="92">
        <v>34.799999999999997</v>
      </c>
      <c r="H31" s="93">
        <v>17.5</v>
      </c>
      <c r="I31" s="99">
        <v>1052.0999999999999</v>
      </c>
      <c r="J31" s="93"/>
      <c r="K31" s="93"/>
      <c r="L31" s="93" t="s">
        <v>72</v>
      </c>
    </row>
    <row r="32" spans="1:12" ht="36.75">
      <c r="A32" s="12" t="s">
        <v>8</v>
      </c>
      <c r="B32" s="6" t="s">
        <v>2</v>
      </c>
      <c r="C32" s="27">
        <v>1330</v>
      </c>
      <c r="D32" s="85">
        <v>1058</v>
      </c>
      <c r="E32" s="85">
        <v>1058.0999999999999</v>
      </c>
      <c r="F32" s="85">
        <v>730</v>
      </c>
      <c r="G32" s="92">
        <v>34.799999999999997</v>
      </c>
      <c r="H32" s="93">
        <v>10.8</v>
      </c>
      <c r="I32" s="93">
        <v>0</v>
      </c>
      <c r="J32" s="93"/>
      <c r="K32" s="93"/>
      <c r="L32" s="93" t="s">
        <v>88</v>
      </c>
    </row>
    <row r="33" spans="1:7" ht="50.25" customHeight="1">
      <c r="A33" s="12" t="s">
        <v>9</v>
      </c>
      <c r="B33" s="6" t="s">
        <v>2</v>
      </c>
      <c r="C33" s="27">
        <v>805</v>
      </c>
      <c r="D33" s="85">
        <v>419</v>
      </c>
      <c r="E33" s="85">
        <v>418.4</v>
      </c>
      <c r="F33" s="85">
        <v>96.6</v>
      </c>
      <c r="G33" s="29">
        <v>0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FF0000"/>
  </sheetPr>
  <dimension ref="A1:L35"/>
  <sheetViews>
    <sheetView topLeftCell="A6" zoomScale="70" zoomScaleNormal="70" workbookViewId="0">
      <selection activeCell="I26" sqref="I26"/>
    </sheetView>
  </sheetViews>
  <sheetFormatPr defaultColWidth="9.140625" defaultRowHeight="20.25"/>
  <cols>
    <col min="1" max="1" width="69.42578125" style="2" customWidth="1"/>
    <col min="2" max="2" width="9.140625" style="3"/>
    <col min="3" max="4" width="12" style="31" customWidth="1"/>
    <col min="5" max="6" width="14.140625" style="31" customWidth="1"/>
    <col min="7" max="7" width="13.5703125" style="29" customWidth="1"/>
    <col min="8" max="8" width="12" style="2" customWidth="1"/>
    <col min="9" max="9" width="13.5703125" style="2" customWidth="1"/>
    <col min="10" max="11" width="9.140625" style="2"/>
    <col min="12" max="12" width="12" style="2" customWidth="1"/>
    <col min="13" max="16384" width="9.140625" style="2"/>
  </cols>
  <sheetData>
    <row r="1" spans="1:12">
      <c r="A1" s="114" t="s">
        <v>12</v>
      </c>
      <c r="B1" s="114"/>
      <c r="C1" s="114"/>
      <c r="D1" s="114"/>
      <c r="E1" s="114"/>
      <c r="F1" s="74"/>
    </row>
    <row r="2" spans="1:12">
      <c r="A2" s="114" t="s">
        <v>91</v>
      </c>
      <c r="B2" s="114"/>
      <c r="C2" s="114"/>
      <c r="D2" s="114"/>
      <c r="E2" s="114"/>
      <c r="F2" s="74"/>
    </row>
    <row r="3" spans="1:12" ht="10.5" customHeight="1">
      <c r="A3" s="1"/>
    </row>
    <row r="4" spans="1:12" ht="54" customHeight="1">
      <c r="A4" s="121" t="s">
        <v>36</v>
      </c>
      <c r="B4" s="121"/>
      <c r="C4" s="121"/>
      <c r="D4" s="121"/>
      <c r="E4" s="121"/>
      <c r="F4" s="62"/>
    </row>
    <row r="5" spans="1:12" ht="21" customHeight="1">
      <c r="A5" s="116" t="s">
        <v>13</v>
      </c>
      <c r="B5" s="116"/>
      <c r="C5" s="116"/>
      <c r="D5" s="116"/>
      <c r="E5" s="116"/>
      <c r="F5" s="63"/>
    </row>
    <row r="6" spans="1:12">
      <c r="A6" s="4"/>
    </row>
    <row r="7" spans="1:12">
      <c r="A7" s="13" t="s">
        <v>14</v>
      </c>
    </row>
    <row r="8" spans="1:12">
      <c r="A8" s="1"/>
    </row>
    <row r="9" spans="1:12">
      <c r="A9" s="117" t="s">
        <v>24</v>
      </c>
      <c r="B9" s="120" t="s">
        <v>15</v>
      </c>
      <c r="C9" s="119" t="s">
        <v>58</v>
      </c>
      <c r="D9" s="119"/>
      <c r="E9" s="119"/>
      <c r="F9" s="101" t="s">
        <v>96</v>
      </c>
      <c r="L9" s="29"/>
    </row>
    <row r="10" spans="1:12" ht="40.5">
      <c r="A10" s="117"/>
      <c r="B10" s="120"/>
      <c r="C10" s="32" t="s">
        <v>16</v>
      </c>
      <c r="D10" s="32" t="s">
        <v>17</v>
      </c>
      <c r="E10" s="33" t="s">
        <v>11</v>
      </c>
      <c r="F10" s="33"/>
    </row>
    <row r="11" spans="1:12">
      <c r="A11" s="5" t="s">
        <v>18</v>
      </c>
      <c r="B11" s="6" t="s">
        <v>10</v>
      </c>
      <c r="C11" s="43">
        <v>51</v>
      </c>
      <c r="D11" s="43">
        <v>51</v>
      </c>
      <c r="E11" s="43">
        <v>51</v>
      </c>
      <c r="F11" s="43"/>
    </row>
    <row r="12" spans="1:12" ht="25.5">
      <c r="A12" s="10" t="s">
        <v>20</v>
      </c>
      <c r="B12" s="6" t="s">
        <v>2</v>
      </c>
      <c r="C12" s="27">
        <f>(C13-C32)/C11</f>
        <v>1476.7254901960785</v>
      </c>
      <c r="D12" s="27">
        <f t="shared" ref="D12:E12" si="0">(D13-D32)/D11</f>
        <v>1174.0784313725489</v>
      </c>
      <c r="E12" s="27">
        <f t="shared" si="0"/>
        <v>1173.9921568627451</v>
      </c>
      <c r="F12" s="27"/>
      <c r="G12" s="29" t="s">
        <v>28</v>
      </c>
    </row>
    <row r="13" spans="1:12" ht="25.5">
      <c r="A13" s="5" t="s">
        <v>118</v>
      </c>
      <c r="B13" s="6" t="s">
        <v>2</v>
      </c>
      <c r="C13" s="79">
        <f>C15+C29+C30+C31+C32+C33</f>
        <v>76363</v>
      </c>
      <c r="D13" s="79">
        <f>D15+D29+D30+D31+D32+D33</f>
        <v>60899</v>
      </c>
      <c r="E13" s="79">
        <f>E15+E29+E30+E31+E32+E33</f>
        <v>60894.7</v>
      </c>
      <c r="F13" s="43"/>
    </row>
    <row r="14" spans="1:12">
      <c r="A14" s="8" t="s">
        <v>0</v>
      </c>
      <c r="B14" s="9"/>
      <c r="C14" s="27">
        <v>0</v>
      </c>
      <c r="D14" s="27">
        <f t="shared" ref="D14:D31" si="1">C14</f>
        <v>0</v>
      </c>
      <c r="E14" s="27">
        <v>0</v>
      </c>
      <c r="F14" s="27"/>
      <c r="H14" s="15"/>
    </row>
    <row r="15" spans="1:12" ht="25.5">
      <c r="A15" s="5" t="s">
        <v>117</v>
      </c>
      <c r="B15" s="6" t="s">
        <v>2</v>
      </c>
      <c r="C15" s="79">
        <f>C17+C20+C23+C26</f>
        <v>59635</v>
      </c>
      <c r="D15" s="79">
        <f t="shared" ref="D15:F15" si="2">D17+D20+D23+D26</f>
        <v>47792</v>
      </c>
      <c r="E15" s="79">
        <f t="shared" si="2"/>
        <v>47790.5</v>
      </c>
      <c r="F15" s="100">
        <f t="shared" si="2"/>
        <v>13328.5</v>
      </c>
      <c r="G15" s="39"/>
      <c r="H15" s="39"/>
      <c r="J15" s="15"/>
    </row>
    <row r="16" spans="1:12">
      <c r="A16" s="8" t="s">
        <v>1</v>
      </c>
      <c r="B16" s="9"/>
      <c r="C16" s="25"/>
      <c r="D16" s="25"/>
      <c r="E16" s="25"/>
      <c r="F16" s="25"/>
    </row>
    <row r="17" spans="1:12" s="18" customFormat="1" ht="25.5">
      <c r="A17" s="20" t="s">
        <v>25</v>
      </c>
      <c r="B17" s="17" t="s">
        <v>2</v>
      </c>
      <c r="C17" s="50">
        <v>3600</v>
      </c>
      <c r="D17" s="50">
        <v>4497</v>
      </c>
      <c r="E17" s="50">
        <v>4496.6000000000004</v>
      </c>
      <c r="F17" s="50">
        <v>894</v>
      </c>
      <c r="G17" s="29"/>
    </row>
    <row r="18" spans="1:12" s="18" customFormat="1">
      <c r="A18" s="21" t="s">
        <v>4</v>
      </c>
      <c r="B18" s="22" t="s">
        <v>3</v>
      </c>
      <c r="C18" s="26">
        <v>2</v>
      </c>
      <c r="D18" s="26">
        <v>2</v>
      </c>
      <c r="E18" s="26">
        <v>2</v>
      </c>
      <c r="F18" s="26">
        <v>2</v>
      </c>
      <c r="G18" s="29"/>
    </row>
    <row r="19" spans="1:12" s="18" customFormat="1" ht="21.95" customHeight="1">
      <c r="A19" s="21" t="s">
        <v>22</v>
      </c>
      <c r="B19" s="17" t="s">
        <v>23</v>
      </c>
      <c r="C19" s="27">
        <f>C17/C18/12*1000</f>
        <v>150000</v>
      </c>
      <c r="D19" s="27">
        <f>D17*1000/9/D18</f>
        <v>249833.33333333334</v>
      </c>
      <c r="E19" s="27">
        <f>E17*1000/9/E18</f>
        <v>249811.11111111112</v>
      </c>
      <c r="F19" s="27"/>
      <c r="G19" s="29"/>
    </row>
    <row r="20" spans="1:12" s="18" customFormat="1" ht="25.5">
      <c r="A20" s="20" t="s">
        <v>26</v>
      </c>
      <c r="B20" s="17" t="s">
        <v>2</v>
      </c>
      <c r="C20" s="50">
        <v>39535</v>
      </c>
      <c r="D20" s="50">
        <v>31222</v>
      </c>
      <c r="E20" s="50">
        <v>31221.599999999999</v>
      </c>
      <c r="F20" s="50">
        <v>8999.5</v>
      </c>
      <c r="G20" s="29"/>
    </row>
    <row r="21" spans="1:12" s="18" customFormat="1">
      <c r="A21" s="21" t="s">
        <v>4</v>
      </c>
      <c r="B21" s="22" t="s">
        <v>3</v>
      </c>
      <c r="C21" s="26">
        <v>13</v>
      </c>
      <c r="D21" s="26">
        <v>13</v>
      </c>
      <c r="E21" s="26">
        <v>13</v>
      </c>
      <c r="F21" s="26">
        <v>11</v>
      </c>
      <c r="G21" s="29"/>
    </row>
    <row r="22" spans="1:12" ht="21.95" customHeight="1">
      <c r="A22" s="10" t="s">
        <v>22</v>
      </c>
      <c r="B22" s="6" t="s">
        <v>23</v>
      </c>
      <c r="C22" s="27">
        <f>C20/C21/12*1000</f>
        <v>253429.48717948719</v>
      </c>
      <c r="D22" s="27">
        <f>D20*1000/9/D21</f>
        <v>266854.70085470087</v>
      </c>
      <c r="E22" s="27">
        <f>E20*1000/9/E21</f>
        <v>266851.28205128206</v>
      </c>
      <c r="F22" s="27"/>
    </row>
    <row r="23" spans="1:12" ht="39">
      <c r="A23" s="14" t="s">
        <v>21</v>
      </c>
      <c r="B23" s="6" t="s">
        <v>2</v>
      </c>
      <c r="C23" s="50">
        <v>5200</v>
      </c>
      <c r="D23" s="50">
        <v>3590</v>
      </c>
      <c r="E23" s="50">
        <v>3589.5</v>
      </c>
      <c r="F23" s="50">
        <v>900</v>
      </c>
    </row>
    <row r="24" spans="1:12">
      <c r="A24" s="10" t="s">
        <v>4</v>
      </c>
      <c r="B24" s="11" t="s">
        <v>3</v>
      </c>
      <c r="C24" s="26">
        <v>3</v>
      </c>
      <c r="D24" s="26">
        <v>3</v>
      </c>
      <c r="E24" s="26">
        <v>3</v>
      </c>
      <c r="F24" s="26">
        <v>2</v>
      </c>
    </row>
    <row r="25" spans="1:12" ht="21.95" customHeight="1">
      <c r="A25" s="10" t="s">
        <v>22</v>
      </c>
      <c r="B25" s="6" t="s">
        <v>23</v>
      </c>
      <c r="C25" s="27">
        <f>C23/C24/12*1000</f>
        <v>144444.44444444444</v>
      </c>
      <c r="D25" s="27">
        <f>D23*1000/9/D24</f>
        <v>132962.96296296295</v>
      </c>
      <c r="E25" s="27">
        <f>E23*1000/9/E24</f>
        <v>132944.44444444444</v>
      </c>
      <c r="F25" s="27"/>
    </row>
    <row r="26" spans="1:12" ht="25.5">
      <c r="A26" s="7" t="s">
        <v>19</v>
      </c>
      <c r="B26" s="6" t="s">
        <v>2</v>
      </c>
      <c r="C26" s="50">
        <v>11300</v>
      </c>
      <c r="D26" s="50">
        <v>8483</v>
      </c>
      <c r="E26" s="50">
        <v>8482.7999999999993</v>
      </c>
      <c r="F26" s="50">
        <v>2535</v>
      </c>
    </row>
    <row r="27" spans="1:12">
      <c r="A27" s="10" t="s">
        <v>4</v>
      </c>
      <c r="B27" s="11" t="s">
        <v>3</v>
      </c>
      <c r="C27" s="26">
        <v>14</v>
      </c>
      <c r="D27" s="26">
        <v>14</v>
      </c>
      <c r="E27" s="26">
        <v>14</v>
      </c>
      <c r="F27" s="26">
        <v>13</v>
      </c>
    </row>
    <row r="28" spans="1:12" ht="21.95" customHeight="1">
      <c r="A28" s="10" t="s">
        <v>22</v>
      </c>
      <c r="B28" s="6" t="s">
        <v>23</v>
      </c>
      <c r="C28" s="27">
        <f>C26/C27/12*1000</f>
        <v>67261.904761904763</v>
      </c>
      <c r="D28" s="27">
        <f>D26*1000/9/D27</f>
        <v>67325.39682539682</v>
      </c>
      <c r="E28" s="27">
        <f>E26*1000/9/E27</f>
        <v>67323.809523809527</v>
      </c>
      <c r="F28" s="27"/>
    </row>
    <row r="29" spans="1:12" ht="25.5">
      <c r="A29" s="5" t="s">
        <v>5</v>
      </c>
      <c r="B29" s="6" t="s">
        <v>2</v>
      </c>
      <c r="C29" s="50">
        <v>3040</v>
      </c>
      <c r="D29" s="89">
        <v>4713</v>
      </c>
      <c r="E29" s="89">
        <v>4712.2</v>
      </c>
      <c r="F29" s="89">
        <v>1370.6</v>
      </c>
    </row>
    <row r="30" spans="1:12" ht="36.75">
      <c r="A30" s="12" t="s">
        <v>6</v>
      </c>
      <c r="B30" s="6" t="s">
        <v>2</v>
      </c>
      <c r="C30" s="27">
        <v>10264</v>
      </c>
      <c r="D30" s="85">
        <v>5597</v>
      </c>
      <c r="E30" s="85">
        <v>5595.6</v>
      </c>
      <c r="F30" s="85">
        <v>220.7</v>
      </c>
    </row>
    <row r="31" spans="1:12" ht="25.5">
      <c r="A31" s="12" t="s">
        <v>7</v>
      </c>
      <c r="B31" s="6" t="s">
        <v>2</v>
      </c>
      <c r="C31" s="27">
        <v>0</v>
      </c>
      <c r="D31" s="27">
        <f t="shared" si="1"/>
        <v>0</v>
      </c>
      <c r="E31" s="27">
        <v>0</v>
      </c>
      <c r="F31" s="27"/>
      <c r="G31" s="44" t="s">
        <v>59</v>
      </c>
      <c r="H31" s="44" t="s">
        <v>67</v>
      </c>
      <c r="I31" s="44" t="s">
        <v>64</v>
      </c>
      <c r="J31" s="49" t="s">
        <v>62</v>
      </c>
      <c r="K31" s="49" t="s">
        <v>66</v>
      </c>
    </row>
    <row r="32" spans="1:12" ht="36.75">
      <c r="A32" s="12" t="s">
        <v>8</v>
      </c>
      <c r="B32" s="6" t="s">
        <v>2</v>
      </c>
      <c r="C32" s="27">
        <v>1050</v>
      </c>
      <c r="D32" s="85">
        <v>1021</v>
      </c>
      <c r="E32" s="85">
        <v>1021.1</v>
      </c>
      <c r="F32" s="85">
        <v>730</v>
      </c>
      <c r="G32" s="92">
        <v>172.3</v>
      </c>
      <c r="H32" s="93">
        <v>345.5</v>
      </c>
      <c r="I32" s="93">
        <v>2614.5</v>
      </c>
      <c r="J32" s="93">
        <v>0</v>
      </c>
      <c r="K32" s="93">
        <v>0</v>
      </c>
      <c r="L32" s="2" t="s">
        <v>74</v>
      </c>
    </row>
    <row r="33" spans="1:12" ht="50.25" customHeight="1">
      <c r="A33" s="12" t="s">
        <v>9</v>
      </c>
      <c r="B33" s="6" t="s">
        <v>2</v>
      </c>
      <c r="C33" s="27">
        <v>2374</v>
      </c>
      <c r="D33" s="85">
        <v>1776</v>
      </c>
      <c r="E33" s="85">
        <v>1775.3</v>
      </c>
      <c r="F33" s="85">
        <v>1018.4</v>
      </c>
      <c r="G33" s="92">
        <v>172.3</v>
      </c>
      <c r="H33" s="93">
        <v>91.7</v>
      </c>
      <c r="I33" s="93">
        <v>1978.6</v>
      </c>
      <c r="J33" s="93"/>
      <c r="K33" s="93"/>
      <c r="L33" s="2" t="s">
        <v>72</v>
      </c>
    </row>
    <row r="34" spans="1:12">
      <c r="G34" s="92">
        <v>72.3</v>
      </c>
      <c r="H34" s="93">
        <v>61.3</v>
      </c>
      <c r="I34" s="93">
        <v>0</v>
      </c>
      <c r="J34" s="93">
        <v>0</v>
      </c>
      <c r="K34" s="93">
        <v>87.1</v>
      </c>
      <c r="L34" s="2" t="s">
        <v>88</v>
      </c>
    </row>
    <row r="35" spans="1:12">
      <c r="G35" s="92"/>
      <c r="H35" s="93"/>
      <c r="I35" s="93"/>
      <c r="J35" s="93"/>
      <c r="K35" s="93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31</vt:i4>
      </vt:variant>
    </vt:vector>
  </HeadingPairs>
  <TitlesOfParts>
    <vt:vector size="31" baseType="lpstr">
      <vt:lpstr>Свод</vt:lpstr>
      <vt:lpstr>СШ №1</vt:lpstr>
      <vt:lpstr>СШ №2</vt:lpstr>
      <vt:lpstr>СШ №3</vt:lpstr>
      <vt:lpstr>СШ Серикова</vt:lpstr>
      <vt:lpstr>Алматинская НШ</vt:lpstr>
      <vt:lpstr>аксай</vt:lpstr>
      <vt:lpstr>речная</vt:lpstr>
      <vt:lpstr>жаныспай</vt:lpstr>
      <vt:lpstr>иглик</vt:lpstr>
      <vt:lpstr>ковыльный</vt:lpstr>
      <vt:lpstr>калачи</vt:lpstr>
      <vt:lpstr>курский</vt:lpstr>
      <vt:lpstr>каракол</vt:lpstr>
      <vt:lpstr>орловка</vt:lpstr>
      <vt:lpstr>знаменка</vt:lpstr>
      <vt:lpstr>заречный</vt:lpstr>
      <vt:lpstr>Раздольное</vt:lpstr>
      <vt:lpstr>двуречный</vt:lpstr>
      <vt:lpstr>Интернациональный</vt:lpstr>
      <vt:lpstr>кумайская</vt:lpstr>
      <vt:lpstr>московская</vt:lpstr>
      <vt:lpstr>Биртальская</vt:lpstr>
      <vt:lpstr>свободненская</vt:lpstr>
      <vt:lpstr>ейский</vt:lpstr>
      <vt:lpstr>сурган</vt:lpstr>
      <vt:lpstr>юбилейное</vt:lpstr>
      <vt:lpstr>бузулукская</vt:lpstr>
      <vt:lpstr>ярославка</vt:lpstr>
      <vt:lpstr>красивое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2020-10-19T05:18:50Z</dcterms:modified>
</cp:coreProperties>
</file>